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D:\النسخة\C\الخطابات\2018\مركز التنمية\النماذج المرسلة\"/>
    </mc:Choice>
  </mc:AlternateContent>
  <xr:revisionPtr revIDLastSave="0" documentId="8_{90A1048F-A5D0-41DA-9821-74D89015A5BC}" xr6:coauthVersionLast="31" xr6:coauthVersionMax="31" xr10:uidLastSave="{00000000-0000-0000-0000-000000000000}"/>
  <bookViews>
    <workbookView xWindow="0" yWindow="0" windowWidth="23040" windowHeight="9084" tabRatio="971" firstSheet="17" activeTab="26" xr2:uid="{00000000-000D-0000-FFFF-FFFF00000000}"/>
  </bookViews>
  <sheets>
    <sheet name="(1-أ) بيانات المكاتب" sheetId="2" r:id="rId1"/>
    <sheet name="(2-أ) بيانات اللجان الدائمة" sheetId="33" r:id="rId2"/>
    <sheet name="(2-ب) بيانات الجمعية العمومية" sheetId="4" r:id="rId3"/>
    <sheet name="(2-ج) بيانات أعضاء مجلس الإدارة" sheetId="5" r:id="rId4"/>
    <sheet name="(2-د) بيانات محاسبي الجمعية" sheetId="6" r:id="rId5"/>
    <sheet name="(2-هـ) بيانات باحثي الجمعية" sheetId="7" r:id="rId6"/>
    <sheet name="(2-وـ) بيانات العاملين بالجمعية" sheetId="8" r:id="rId7"/>
    <sheet name="(3-أ)استثناء اجتماع العمومية" sheetId="9" r:id="rId8"/>
    <sheet name="(3-ب) العمومية غير العادية" sheetId="10" r:id="rId9"/>
    <sheet name="(3-ج) اجتماعات اللجان الدائمة" sheetId="34" r:id="rId10"/>
    <sheet name="(3-د) اجتماعات مجلس الإدارة" sheetId="35" r:id="rId11"/>
    <sheet name="(3-هـ) استثناءات مجلس الإدارة" sheetId="13" r:id="rId12"/>
    <sheet name="(3-وـ)تفويض اختصاصات المجلس" sheetId="14" r:id="rId13"/>
    <sheet name="(3-ز) التحول في الأصول" sheetId="15" r:id="rId14"/>
    <sheet name="(3-ح) التحول في الأصول" sheetId="17" r:id="rId15"/>
    <sheet name="(3-ط) السجلات الإدارية" sheetId="18" r:id="rId16"/>
    <sheet name="(3-ي) السجلات المالية" sheetId="19" r:id="rId17"/>
    <sheet name="(3-ك) المخولون بالسحب" sheetId="20" r:id="rId18"/>
    <sheet name="(3-ل) العلاقات داخل الجمعية" sheetId="21" r:id="rId19"/>
    <sheet name="(3-م) العلاقات مع الداعمين" sheetId="22" r:id="rId20"/>
    <sheet name="(3-ن) الجهات المتعاقد معها" sheetId="36" r:id="rId21"/>
    <sheet name="(3-ص)  مبالغ أعضاء المجلس " sheetId="24" r:id="rId22"/>
    <sheet name="التبرعات والإيرادات (4-أ)" sheetId="37" r:id="rId23"/>
    <sheet name="المصروفات (٤-ب)" sheetId="38" r:id="rId24"/>
    <sheet name="(5-أ) توصيف البرامج" sheetId="28" r:id="rId25"/>
    <sheet name="(5-ب) بيانات البرامج" sheetId="29" r:id="rId26"/>
    <sheet name="(5-ج) بيانات المساعدات" sheetId="30" r:id="rId27"/>
  </sheets>
  <calcPr calcId="17901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J47" i="29" l="1"/>
  <c r="J36" i="29"/>
  <c r="J34" i="29"/>
  <c r="J29" i="29"/>
  <c r="I7" i="29"/>
  <c r="E9" i="30" l="1"/>
  <c r="D9" i="30"/>
  <c r="C9" i="30"/>
  <c r="B9" i="30"/>
  <c r="C56" i="38"/>
  <c r="C55" i="38"/>
  <c r="C54" i="38"/>
  <c r="C53" i="38"/>
  <c r="C52" i="38"/>
  <c r="C51" i="38"/>
  <c r="C49" i="38"/>
  <c r="C47" i="38"/>
  <c r="C45" i="38"/>
  <c r="D44" i="38"/>
  <c r="D43" i="38"/>
  <c r="D42" i="38"/>
  <c r="D41" i="38"/>
  <c r="D40" i="38"/>
  <c r="G39" i="38"/>
  <c r="D39" i="38"/>
  <c r="D38" i="38"/>
  <c r="D37" i="38"/>
  <c r="G36" i="38"/>
  <c r="D36" i="38"/>
  <c r="D35" i="38"/>
  <c r="D34" i="38"/>
  <c r="D33" i="38"/>
  <c r="D32" i="38"/>
  <c r="D31" i="38"/>
  <c r="D30" i="38"/>
  <c r="G29" i="38"/>
  <c r="D29" i="38"/>
  <c r="D28" i="38"/>
  <c r="G27" i="38"/>
  <c r="D27" i="38" s="1"/>
  <c r="G26" i="38"/>
  <c r="D26" i="38"/>
  <c r="G25" i="38"/>
  <c r="D25" i="38" s="1"/>
  <c r="D24" i="38"/>
  <c r="G23" i="38"/>
  <c r="D23" i="38" s="1"/>
  <c r="G22" i="38"/>
  <c r="D22" i="38" s="1"/>
  <c r="D21" i="38"/>
  <c r="D20" i="38"/>
  <c r="D19" i="38"/>
  <c r="D18" i="38"/>
  <c r="G17" i="38"/>
  <c r="D17" i="38" s="1"/>
  <c r="D16" i="38"/>
  <c r="D15" i="38"/>
  <c r="G14" i="38"/>
  <c r="D14" i="38" s="1"/>
  <c r="D13" i="38"/>
  <c r="G12" i="38"/>
  <c r="D12" i="38"/>
  <c r="G11" i="38"/>
  <c r="D11" i="38" s="1"/>
  <c r="D10" i="38"/>
  <c r="D9" i="38"/>
  <c r="G8" i="38"/>
  <c r="G57" i="38" s="1"/>
  <c r="D7" i="38"/>
  <c r="D6" i="38"/>
  <c r="D5" i="38"/>
  <c r="C47" i="37"/>
  <c r="C48" i="37" s="1"/>
  <c r="C38" i="37"/>
  <c r="C29" i="37"/>
  <c r="C24" i="37"/>
  <c r="C20" i="37"/>
  <c r="C57" i="38" l="1"/>
  <c r="D8" i="38"/>
  <c r="D57" i="38" s="1"/>
  <c r="C14" i="36" l="1"/>
  <c r="C1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Amal A. Almutairi</author>
  </authors>
  <commentList>
    <comment ref="I7" authorId="0" shapeId="0" xr:uid="{CB9E4BDF-B769-40E8-A6B3-616A64C8712D}">
      <text>
        <r>
          <rPr>
            <b/>
            <sz val="9"/>
            <color indexed="81"/>
            <rFont val="Tahoma"/>
            <family val="2"/>
          </rPr>
          <t>Amal A. Almutairi:</t>
        </r>
        <r>
          <rPr>
            <sz val="9"/>
            <color indexed="81"/>
            <rFont val="Tahoma"/>
            <family val="2"/>
          </rPr>
          <t xml:space="preserve">
تبرع مقيد لبرنامج التدخل الصيفي +ايرادات نشاط المخيم الصيفي </t>
        </r>
      </text>
    </comment>
    <comment ref="J7" authorId="0" shapeId="0" xr:uid="{70D86C4C-9292-4E3A-800A-8B78F417B59C}">
      <text>
        <r>
          <rPr>
            <b/>
            <sz val="9"/>
            <color indexed="81"/>
            <rFont val="Tahoma"/>
            <family val="2"/>
          </rPr>
          <t>Amal A. Almutairi:</t>
        </r>
        <r>
          <rPr>
            <sz val="9"/>
            <color indexed="81"/>
            <rFont val="Tahoma"/>
            <family val="2"/>
          </rPr>
          <t xml:space="preserve">
المخيم الصيفي</t>
        </r>
      </text>
    </comment>
    <comment ref="J16" authorId="0" shapeId="0" xr:uid="{DDC31E2F-B257-49A6-AEED-7D6BF1B5BB28}">
      <text>
        <r>
          <rPr>
            <b/>
            <sz val="9"/>
            <color indexed="81"/>
            <rFont val="Tahoma"/>
            <family val="2"/>
          </rPr>
          <t>Amal A. Almutairi:</t>
        </r>
        <r>
          <rPr>
            <sz val="9"/>
            <color indexed="81"/>
            <rFont val="Tahoma"/>
            <family val="2"/>
          </rPr>
          <t xml:space="preserve">
ورش عمل التربوين والمعلمون</t>
        </r>
      </text>
    </comment>
    <comment ref="J29" authorId="0" shapeId="0" xr:uid="{2E01312B-3182-4819-B7F4-48D3D7243289}">
      <text>
        <r>
          <rPr>
            <b/>
            <sz val="9"/>
            <color indexed="81"/>
            <rFont val="Tahoma"/>
            <family val="2"/>
          </rPr>
          <t>Amal A. Almutairi:</t>
        </r>
        <r>
          <rPr>
            <sz val="9"/>
            <color indexed="81"/>
            <rFont val="Tahoma"/>
            <family val="2"/>
          </rPr>
          <t xml:space="preserve">
دعم الاهالي + دورات تعديل السلوك</t>
        </r>
      </text>
    </comment>
    <comment ref="I34" authorId="0" shapeId="0" xr:uid="{8F1DF4D5-A0B7-4B68-8000-A75C6B7C4D4D}">
      <text>
        <r>
          <rPr>
            <b/>
            <sz val="9"/>
            <color indexed="81"/>
            <rFont val="Tahoma"/>
            <family val="2"/>
          </rPr>
          <t>Amal A. Almutairi:</t>
        </r>
        <r>
          <rPr>
            <sz val="9"/>
            <color indexed="81"/>
            <rFont val="Tahoma"/>
            <family val="2"/>
          </rPr>
          <t xml:space="preserve">
تبرع نقدي مقيد لبرنامج رزين</t>
        </r>
      </text>
    </comment>
    <comment ref="J34" authorId="0" shapeId="0" xr:uid="{FC931B29-1B73-40FE-9263-F509EB70AA7E}">
      <text>
        <r>
          <rPr>
            <b/>
            <sz val="9"/>
            <color indexed="81"/>
            <rFont val="Tahoma"/>
            <family val="2"/>
          </rPr>
          <t>Amal A. Almutairi:</t>
        </r>
        <r>
          <rPr>
            <sz val="9"/>
            <color indexed="81"/>
            <rFont val="Tahoma"/>
            <family val="2"/>
          </rPr>
          <t xml:space="preserve">
برنامج ازر ورزين</t>
        </r>
      </text>
    </comment>
    <comment ref="J36" authorId="0" shapeId="0" xr:uid="{87E921E0-66EB-423A-8574-F4575F8A32F0}">
      <text>
        <r>
          <rPr>
            <b/>
            <sz val="9"/>
            <color indexed="81"/>
            <rFont val="Tahoma"/>
            <family val="2"/>
          </rPr>
          <t>Amal A. Almutairi:</t>
        </r>
        <r>
          <rPr>
            <sz val="9"/>
            <color indexed="81"/>
            <rFont val="Tahoma"/>
            <family val="2"/>
          </rPr>
          <t xml:space="preserve">
فعالية اكتوبر وطلعة فروسية</t>
        </r>
      </text>
    </comment>
    <comment ref="I47" authorId="0" shapeId="0" xr:uid="{EAC5E891-4F2F-4DCC-974B-434DEA4AEADD}">
      <text>
        <r>
          <rPr>
            <b/>
            <sz val="9"/>
            <color indexed="81"/>
            <rFont val="Tahoma"/>
            <family val="2"/>
          </rPr>
          <t>Amal A. Almutairi:</t>
        </r>
        <r>
          <rPr>
            <sz val="9"/>
            <color indexed="81"/>
            <rFont val="Tahoma"/>
            <family val="2"/>
          </rPr>
          <t xml:space="preserve">
تبرع مقيد للعلاج</t>
        </r>
      </text>
    </comment>
    <comment ref="J47" authorId="0" shapeId="0" xr:uid="{9720E3EC-BCA8-42AD-9421-3A059B4EB9DF}">
      <text>
        <r>
          <rPr>
            <b/>
            <sz val="9"/>
            <color indexed="81"/>
            <rFont val="Tahoma"/>
            <family val="2"/>
          </rPr>
          <t>Amal A. Almutairi:</t>
        </r>
        <r>
          <rPr>
            <sz val="9"/>
            <color indexed="81"/>
            <rFont val="Tahoma"/>
            <family val="2"/>
          </rPr>
          <t xml:space="preserve">
دعم العلاج+ الدليل الموحد للتشخيص والعلاج</t>
        </r>
      </text>
    </comment>
    <comment ref="J56" authorId="0" shapeId="0" xr:uid="{988E4470-4E65-4C53-A19D-E112876CB1C6}">
      <text>
        <r>
          <rPr>
            <b/>
            <sz val="9"/>
            <color indexed="81"/>
            <rFont val="Tahoma"/>
            <family val="2"/>
          </rPr>
          <t>Amal A. Almutairi:</t>
        </r>
        <r>
          <rPr>
            <sz val="9"/>
            <color indexed="81"/>
            <rFont val="Tahoma"/>
            <family val="2"/>
          </rPr>
          <t xml:space="preserve">
مستشارك </t>
        </r>
      </text>
    </comment>
  </commentList>
</comments>
</file>

<file path=xl/sharedStrings.xml><?xml version="1.0" encoding="utf-8"?>
<sst xmlns="http://schemas.openxmlformats.org/spreadsheetml/2006/main" count="1071" uniqueCount="523">
  <si>
    <t>نوع البرنامج أو النشاط أو الخدمة</t>
  </si>
  <si>
    <t>عدد المستفيدين</t>
  </si>
  <si>
    <t>إجمالي عدد المستفيدين</t>
  </si>
  <si>
    <t>الإيرادات</t>
  </si>
  <si>
    <t>المصروفات</t>
  </si>
  <si>
    <t>سعوديون</t>
  </si>
  <si>
    <t>غير سعوديون</t>
  </si>
  <si>
    <t>معفى</t>
  </si>
  <si>
    <t>برسوم مخفضة</t>
  </si>
  <si>
    <t>برسوم</t>
  </si>
  <si>
    <t>مساعدات أيتام</t>
  </si>
  <si>
    <t>مساعدات أرامل</t>
  </si>
  <si>
    <t>مساعدات مطلقات</t>
  </si>
  <si>
    <t>مساعدات ظروف خاصة</t>
  </si>
  <si>
    <t>مساعدات عينية</t>
  </si>
  <si>
    <t>المجموع</t>
  </si>
  <si>
    <t>اسم المكتب</t>
  </si>
  <si>
    <t>الموقع الجغرافي</t>
  </si>
  <si>
    <t>الإحداثيات</t>
  </si>
  <si>
    <t>بيانات التواصل (الهاتف/الجوال)</t>
  </si>
  <si>
    <t>اسم مسؤول المكتب</t>
  </si>
  <si>
    <t>Column1</t>
  </si>
  <si>
    <t>Column2</t>
  </si>
  <si>
    <t>Column3</t>
  </si>
  <si>
    <t>Column4</t>
  </si>
  <si>
    <t>Column5</t>
  </si>
  <si>
    <t>أســـــــم الـلـجـنـــة</t>
  </si>
  <si>
    <t>عدد أعضائها</t>
  </si>
  <si>
    <t>اختصاصها</t>
  </si>
  <si>
    <t>عدد اجتماعاتها</t>
  </si>
  <si>
    <t>كيفية تشغيلها</t>
  </si>
  <si>
    <t>اسم العضو</t>
  </si>
  <si>
    <t>السبب</t>
  </si>
  <si>
    <t>ملاحظات</t>
  </si>
  <si>
    <t>رقم الاجتماع</t>
  </si>
  <si>
    <t>تاريخه</t>
  </si>
  <si>
    <t>عدد الحاضرين</t>
  </si>
  <si>
    <t>سبب الاجتماع</t>
  </si>
  <si>
    <t>تم إرفاق المحضر
(نعم/لا)</t>
  </si>
  <si>
    <t>اللجنة</t>
  </si>
  <si>
    <t>أهم القرارات</t>
  </si>
  <si>
    <t>يرجى الاسترشاد بمثال التعبئة المذكور بالأسفل لترتيب إدخال بيانات اجتماعات اللجان</t>
  </si>
  <si>
    <t>رقم الهوية</t>
  </si>
  <si>
    <t>المهنة</t>
  </si>
  <si>
    <t>تاريخ الالتحاق</t>
  </si>
  <si>
    <r>
      <t>رقم</t>
    </r>
    <r>
      <rPr>
        <sz val="13"/>
        <color rgb="FF000000"/>
        <rFont val="Sakkal Majalla"/>
      </rPr>
      <t xml:space="preserve"> </t>
    </r>
    <r>
      <rPr>
        <b/>
        <sz val="13"/>
        <color rgb="FF000000"/>
        <rFont val="Sakkal Majalla"/>
      </rPr>
      <t>الهاتف</t>
    </r>
  </si>
  <si>
    <r>
      <t>رقم</t>
    </r>
    <r>
      <rPr>
        <sz val="13"/>
        <color rgb="FF000000"/>
        <rFont val="Sakkal Majalla"/>
      </rPr>
      <t xml:space="preserve"> </t>
    </r>
    <r>
      <rPr>
        <b/>
        <sz val="13"/>
        <color rgb="FF000000"/>
        <rFont val="Sakkal Majalla"/>
      </rPr>
      <t>الجوال</t>
    </r>
  </si>
  <si>
    <t>Column6</t>
  </si>
  <si>
    <t>الاسم</t>
  </si>
  <si>
    <t>الوظيفة بالمجلس</t>
  </si>
  <si>
    <t>المؤهل</t>
  </si>
  <si>
    <t>مدة الخدمة بالمجلس</t>
  </si>
  <si>
    <t>المكافأة إن وجدت</t>
  </si>
  <si>
    <t>البريد الالكتروني</t>
  </si>
  <si>
    <t>رقم الهاتف</t>
  </si>
  <si>
    <t>رقم الجوال</t>
  </si>
  <si>
    <t>العنوان</t>
  </si>
  <si>
    <t>هل العضو مقيم في منطقة المقر الرئيس
(نعم/لا)</t>
  </si>
  <si>
    <t>طريقة الالتحاق
(انتخاب/تعيين من الوزارة)</t>
  </si>
  <si>
    <t>في حالة كون الالتحاق بالتعيين من الوزارة يرجى بيان السبب</t>
  </si>
  <si>
    <t>Column7</t>
  </si>
  <si>
    <t>Column8</t>
  </si>
  <si>
    <t>Column9</t>
  </si>
  <si>
    <t>Column10</t>
  </si>
  <si>
    <t>Column11</t>
  </si>
  <si>
    <t>Column12</t>
  </si>
  <si>
    <t>Column13</t>
  </si>
  <si>
    <t>Column14</t>
  </si>
  <si>
    <t>Column15</t>
  </si>
  <si>
    <t>Column16</t>
  </si>
  <si>
    <t>الجنسية</t>
  </si>
  <si>
    <t xml:space="preserve">وساعات العمل الأسبوعية هي </t>
  </si>
  <si>
    <t>الراتب الشهري</t>
  </si>
  <si>
    <t>الجهة التي تتحمل الراتب</t>
  </si>
  <si>
    <t xml:space="preserve">نسبة مساهمة الوزارة في الراتب إن وجدت </t>
  </si>
  <si>
    <t xml:space="preserve">إجمالي سنوات الخبرة في مجال المحاسبة </t>
  </si>
  <si>
    <t>الدوام  
(كلي/جزئي)</t>
  </si>
  <si>
    <t>مدة سنوات خدمته بالجمعية</t>
  </si>
  <si>
    <t>مسجل بالتأمينات
(نعم/لا)</t>
  </si>
  <si>
    <t>هل هناك موافقة من الوزارة على تعيين المحاسب
(نعم/لا)</t>
  </si>
  <si>
    <t xml:space="preserve">إجمالي سنوات الخبرة في مجال البحث الاجتماعي </t>
  </si>
  <si>
    <t>نوع العمل</t>
  </si>
  <si>
    <t>العضو  مستقل (نعم/لا/لا يمكن التحقق)
راجع تفسير الاستقلالية في الدليل الاسترشادي لتعبئة النموذج الوطني</t>
  </si>
  <si>
    <t>المؤهل في مجال المحاسبة</t>
  </si>
  <si>
    <t>ساعات العمل الأسبوعية</t>
  </si>
  <si>
    <t>أهم القرارات إن وجدت</t>
  </si>
  <si>
    <t>تم تنفيذها (نعم/لا)</t>
  </si>
  <si>
    <t>سبب عدم التنفيذ</t>
  </si>
  <si>
    <t>نوع الاستثناء
حضور/نقاش/تصويت</t>
  </si>
  <si>
    <t>موضوع القرار/الاجتماع الذي حصل فيه الاستثناء</t>
  </si>
  <si>
    <r>
      <t>الاختصاص</t>
    </r>
    <r>
      <rPr>
        <b/>
        <u/>
        <sz val="13"/>
        <color rgb="FF008080"/>
        <rFont val="Sakkal Majalla"/>
      </rPr>
      <t xml:space="preserve"> </t>
    </r>
  </si>
  <si>
    <t>المهام المفوضة فيه</t>
  </si>
  <si>
    <t>الجهة المفوضة</t>
  </si>
  <si>
    <t>سبب التفويض</t>
  </si>
  <si>
    <t>تاريخ التحول</t>
  </si>
  <si>
    <t>المبلغ المحول أو قيمته</t>
  </si>
  <si>
    <t>سبب التحول</t>
  </si>
  <si>
    <t>الاجراء المتخذ</t>
  </si>
  <si>
    <t xml:space="preserve">الانتظام في دفع الاشتراكات
(منتظم/غير منتظم/ لا يوجد سجل اشتراكات محدث)
</t>
  </si>
  <si>
    <t xml:space="preserve">نوع التحول
(     ) صرف أموال أو استخدامها في غير ما خصصه المتبرع
(     ) استخدام الأموال في تقديم قروض للموظفين
(     ) صرف أموال أو استخدامها  في مجال غير مصرح
(     ) اختلاس
</t>
  </si>
  <si>
    <t>المبلغ المصروف نقدا</t>
  </si>
  <si>
    <t>مجال الصرف</t>
  </si>
  <si>
    <t>الجهة المستفيدة</t>
  </si>
  <si>
    <t>هل تستخدمه الجمعية (نعم/لا)</t>
  </si>
  <si>
    <t>سجل العضوية</t>
  </si>
  <si>
    <t>سجل الاشتراكات</t>
  </si>
  <si>
    <t>سجل اجتماعات مجلس الإدارة</t>
  </si>
  <si>
    <t>سجل اجتماعات الجمعية العمومية</t>
  </si>
  <si>
    <t>سجلات أخرى</t>
  </si>
  <si>
    <t>سجل النشاطات</t>
  </si>
  <si>
    <t>دفتر يومية عامة</t>
  </si>
  <si>
    <t>سجل الأصول الثابتة</t>
  </si>
  <si>
    <t>سجل التبرعات العينية</t>
  </si>
  <si>
    <t>سجل التبرعات النقديـة</t>
  </si>
  <si>
    <t>سجل المستودعات</t>
  </si>
  <si>
    <t>دفتر الأستاذ العام</t>
  </si>
  <si>
    <t>دفــتر الصندوق</t>
  </si>
  <si>
    <t>دفـتر حركــة البنك</t>
  </si>
  <si>
    <t>سـجــل العهدة</t>
  </si>
  <si>
    <t>يتم التحديث بطريقة منتظمة (نعم/لا)</t>
  </si>
  <si>
    <t>سجل اجتماعات اللجان</t>
  </si>
  <si>
    <t>سجل المستفيدين</t>
  </si>
  <si>
    <t xml:space="preserve">السجل </t>
  </si>
  <si>
    <t>المنصب بمجلس الادارة</t>
  </si>
  <si>
    <t>اسم الموظف</t>
  </si>
  <si>
    <t>منصبه</t>
  </si>
  <si>
    <t>اسم الموظف ذي الصلة</t>
  </si>
  <si>
    <t>نوع العلاقة
(تجارية/عائلية)</t>
  </si>
  <si>
    <t>تفصيل العلاقة</t>
  </si>
  <si>
    <t>المسمى الوظيفي للطرف الثاني</t>
  </si>
  <si>
    <t>تاريخ بداية الصفقة</t>
  </si>
  <si>
    <t>تاريخ انتهاء الصفقة</t>
  </si>
  <si>
    <t>قيمة الصفقة</t>
  </si>
  <si>
    <t>اسم الجهة الداعمة التي يرتبط بها الطرف الثاني</t>
  </si>
  <si>
    <t>اسم الطرف الثاني ذي العلاقة</t>
  </si>
  <si>
    <r>
      <t>اسم عضو المجلس</t>
    </r>
    <r>
      <rPr>
        <b/>
        <u/>
        <sz val="13"/>
        <color rgb="FF008080"/>
        <rFont val="Sakkal Majalla"/>
      </rPr>
      <t xml:space="preserve"> </t>
    </r>
  </si>
  <si>
    <t>الجهة</t>
  </si>
  <si>
    <t>وصف الخدمة</t>
  </si>
  <si>
    <t>قيمة المبلغ</t>
  </si>
  <si>
    <t>التاريخ</t>
  </si>
  <si>
    <t>قيمة المبالغ المتلقاة</t>
  </si>
  <si>
    <t>سببها</t>
  </si>
  <si>
    <t xml:space="preserve">وصف للبرامج والخدمات والنشاطات </t>
  </si>
  <si>
    <t>رمز النشاط</t>
  </si>
  <si>
    <t>حضانة إيوائية</t>
  </si>
  <si>
    <t>روضة أطفال</t>
  </si>
  <si>
    <t>مركز رعاية نهارية</t>
  </si>
  <si>
    <t>نادي أطفال</t>
  </si>
  <si>
    <t>تعليم التفصيل والخياطة</t>
  </si>
  <si>
    <t>تعليم النسخ على الآلة الكاتبة</t>
  </si>
  <si>
    <t xml:space="preserve">إستعمال الحاسب الآلي </t>
  </si>
  <si>
    <t xml:space="preserve">منسق الكلمات </t>
  </si>
  <si>
    <t xml:space="preserve">تعليم اللغات </t>
  </si>
  <si>
    <t xml:space="preserve">مشاغل خياطة </t>
  </si>
  <si>
    <t xml:space="preserve">تحفيظ القران الكريم </t>
  </si>
  <si>
    <t xml:space="preserve">مكتبات عامة </t>
  </si>
  <si>
    <t>محاضرات وندوات</t>
  </si>
  <si>
    <t>مدارس</t>
  </si>
  <si>
    <t>دروس تقوية للطلبة</t>
  </si>
  <si>
    <t>عيادات طيبة ومستو صفات</t>
  </si>
  <si>
    <t>علاج طبيعي</t>
  </si>
  <si>
    <t>خدمات نزلاء المستشفيات</t>
  </si>
  <si>
    <t>سيارات إسعاف</t>
  </si>
  <si>
    <t>مراكز إيوائية لرعاية المعاقين</t>
  </si>
  <si>
    <t>مراكز إيوائية لرعاية المسنين</t>
  </si>
  <si>
    <t>مراكز تعليم خاصة للمعاقين</t>
  </si>
  <si>
    <t xml:space="preserve">مشاغل خياطة للمعاقات </t>
  </si>
  <si>
    <t>مركز خدمة للمعاقين</t>
  </si>
  <si>
    <t>*  مساعدات متنوعة</t>
  </si>
  <si>
    <t>مشروع كافل اليتيم</t>
  </si>
  <si>
    <t>خدمة الأربطة وسكانها</t>
  </si>
  <si>
    <t xml:space="preserve"> جمع وتوزيع فائض الولائم</t>
  </si>
  <si>
    <t>دور الضيافة</t>
  </si>
  <si>
    <t>دورات تدريبية متنوعة</t>
  </si>
  <si>
    <t>إعداد مربيات أطفال</t>
  </si>
  <si>
    <t>معارض وأسواق وأطباق خيرية</t>
  </si>
  <si>
    <t>حفلات متنوعة</t>
  </si>
  <si>
    <t>مرافق وخدمات عامة</t>
  </si>
  <si>
    <t>إسكان وتحسين مساكن</t>
  </si>
  <si>
    <t xml:space="preserve">مراكز الشباب </t>
  </si>
  <si>
    <t>نقل الطلبة</t>
  </si>
  <si>
    <t>حج خيري / عمرة</t>
  </si>
  <si>
    <t>وجبة إفطار / وليمة عيد</t>
  </si>
  <si>
    <t>صيدليات</t>
  </si>
  <si>
    <t xml:space="preserve">عمليات القلب المفتوح </t>
  </si>
  <si>
    <t xml:space="preserve">مكافحة التدخين </t>
  </si>
  <si>
    <t xml:space="preserve">الرعاية الصحية </t>
  </si>
  <si>
    <t>المقصف</t>
  </si>
  <si>
    <t>الرائدة الريفية</t>
  </si>
  <si>
    <t>تأمين مياه للأسر</t>
  </si>
  <si>
    <t>كفالة أسر</t>
  </si>
  <si>
    <t>إكرام ميت</t>
  </si>
  <si>
    <t xml:space="preserve">كفالة معاق </t>
  </si>
  <si>
    <t>لجنة التنسيق بين الجمعيات</t>
  </si>
  <si>
    <t>أخـــرى</t>
  </si>
  <si>
    <t xml:space="preserve">إجمالي التبرعات والإيرادات والمنح </t>
  </si>
  <si>
    <t xml:space="preserve">إيرادات أو تبرعات أخرى ( يتم تفصيلها </t>
  </si>
  <si>
    <t>إيرادات أخرى  ( يتم تفصيلها )</t>
  </si>
  <si>
    <t xml:space="preserve">رسوم البرامج </t>
  </si>
  <si>
    <t xml:space="preserve">ارباح بيع أصول ثابتة </t>
  </si>
  <si>
    <t xml:space="preserve">ارباح استثمار </t>
  </si>
  <si>
    <t xml:space="preserve">ايرادات عقارية </t>
  </si>
  <si>
    <t xml:space="preserve">مبيعات السلع والخدمات </t>
  </si>
  <si>
    <t xml:space="preserve">اشتراكات الأعضاء </t>
  </si>
  <si>
    <t>أخرى ( يتم تفصيلها )</t>
  </si>
  <si>
    <t xml:space="preserve">ايرادات وريع أوقاف </t>
  </si>
  <si>
    <t xml:space="preserve">تبرعات لبناء أوشراء أوقاف </t>
  </si>
  <si>
    <t xml:space="preserve">تبرعات وايرادات الأوقاف </t>
  </si>
  <si>
    <t xml:space="preserve">زكاة عينية </t>
  </si>
  <si>
    <t xml:space="preserve">زكاة نقدية </t>
  </si>
  <si>
    <t xml:space="preserve">الزكاة </t>
  </si>
  <si>
    <t xml:space="preserve">منح حكومية عينية </t>
  </si>
  <si>
    <t xml:space="preserve">منح حكومية نقدية </t>
  </si>
  <si>
    <t xml:space="preserve">إعانات ومنح حكومية </t>
  </si>
  <si>
    <t xml:space="preserve">أخرى </t>
  </si>
  <si>
    <t xml:space="preserve">شركات وجهات </t>
  </si>
  <si>
    <t xml:space="preserve">مؤسسات مانحة </t>
  </si>
  <si>
    <t xml:space="preserve">افراد </t>
  </si>
  <si>
    <t xml:space="preserve">التبرعات العينية </t>
  </si>
  <si>
    <t xml:space="preserve">التبرعات النقدية </t>
  </si>
  <si>
    <t xml:space="preserve">ملاحظات </t>
  </si>
  <si>
    <t xml:space="preserve">المبلغ </t>
  </si>
  <si>
    <t xml:space="preserve">البيان </t>
  </si>
  <si>
    <t xml:space="preserve">التبرعات والايرادات والمنح </t>
  </si>
  <si>
    <t xml:space="preserve">إجمالي المصروفات </t>
  </si>
  <si>
    <t xml:space="preserve">مصاريف برامج وانشطة أخرى ( يتم تفصيلها </t>
  </si>
  <si>
    <t xml:space="preserve">مصاريف الأوقاف </t>
  </si>
  <si>
    <t xml:space="preserve">مصاريف التبرعات والهبات غير المقيدة </t>
  </si>
  <si>
    <t xml:space="preserve">مصاريف التبرعات والهبات المقيدة </t>
  </si>
  <si>
    <t xml:space="preserve">مصاريف الزكاة </t>
  </si>
  <si>
    <t xml:space="preserve">مصاريف البرامج والأنشطة العامة </t>
  </si>
  <si>
    <t xml:space="preserve">مصاريف الأنشطة </t>
  </si>
  <si>
    <t xml:space="preserve">مصاريف أخرى ( يتم تفصيلها ) </t>
  </si>
  <si>
    <t xml:space="preserve">ضيافة </t>
  </si>
  <si>
    <t xml:space="preserve">الدعاية والاعلان </t>
  </si>
  <si>
    <t xml:space="preserve">الملتقيات والمؤتمرات </t>
  </si>
  <si>
    <t xml:space="preserve">تكاليف الاستشارات </t>
  </si>
  <si>
    <t xml:space="preserve">الهاتف والبريد </t>
  </si>
  <si>
    <t xml:space="preserve">الكهرباء والمياة </t>
  </si>
  <si>
    <t xml:space="preserve">الصيانة والاصلاحات </t>
  </si>
  <si>
    <t xml:space="preserve">الإيجارات </t>
  </si>
  <si>
    <t>المكافات والحوافز</t>
  </si>
  <si>
    <t xml:space="preserve">الرواتب والبدلات </t>
  </si>
  <si>
    <t xml:space="preserve">مصاريف البرامج والأنشطة </t>
  </si>
  <si>
    <t xml:space="preserve">مصاريف التشغيل المحملة على البرامج والانشطة </t>
  </si>
  <si>
    <t xml:space="preserve">مصاريف جمع الأموال </t>
  </si>
  <si>
    <t xml:space="preserve">مصاريف مجلس الإدارة ( الحوكمة ) </t>
  </si>
  <si>
    <t xml:space="preserve">مصاريف الإدارة </t>
  </si>
  <si>
    <t xml:space="preserve">توزيع المصروفات </t>
  </si>
  <si>
    <t xml:space="preserve">إجمالي المصروف </t>
  </si>
  <si>
    <t>مجموع التبرعات النقدية</t>
  </si>
  <si>
    <t>مجموع التبرعات العينية</t>
  </si>
  <si>
    <t>مجموع الإعانات والمنح الحكومية</t>
  </si>
  <si>
    <t>مجموع الزكاة</t>
  </si>
  <si>
    <t>مجموع تبرعات وإيرادات الأوقاف</t>
  </si>
  <si>
    <t>ايرادات متنوعة</t>
  </si>
  <si>
    <t>مجموع الإيرادات المتنوعة</t>
  </si>
  <si>
    <t>معفي</t>
  </si>
  <si>
    <t>عدد المستفيدين السعوديون</t>
  </si>
  <si>
    <t>عدد المستفيدين غير سعوديين</t>
  </si>
  <si>
    <t>نوع المساعدات</t>
  </si>
  <si>
    <t>اجمالي مبلغ المساعدات</t>
  </si>
  <si>
    <t xml:space="preserve">الجمعية السعودية لاضطراب فرط الحركة وتشتت الانتباه </t>
  </si>
  <si>
    <t>نبال الهذيل</t>
  </si>
  <si>
    <t>السفارات، Abdullah Ibn Hudhafah As Sahmi Street AFTA Society 94037، الرياض</t>
  </si>
  <si>
    <t>نوف بنت محمد آل سعود</t>
  </si>
  <si>
    <t>سيدة أعمال</t>
  </si>
  <si>
    <t>رئيس</t>
  </si>
  <si>
    <t>الجامعي</t>
  </si>
  <si>
    <t>لايوجد</t>
  </si>
  <si>
    <t>nmaalsaud@adhd.org.sa</t>
  </si>
  <si>
    <t>نعم</t>
  </si>
  <si>
    <t>25/02/1438</t>
  </si>
  <si>
    <t>الرياض</t>
  </si>
  <si>
    <t>ــ</t>
  </si>
  <si>
    <t>25/02/1437</t>
  </si>
  <si>
    <t>أريج بنت سلطان أل سعود</t>
  </si>
  <si>
    <t>نائب الرئيس</t>
  </si>
  <si>
    <t>madawisaad@hotmail.com</t>
  </si>
  <si>
    <t>فواز بن فهد القصيبي</t>
  </si>
  <si>
    <t>رجل أعمال</t>
  </si>
  <si>
    <t>أمين الصندوق</t>
  </si>
  <si>
    <t>najeeb_alzamil@hotmail.com</t>
  </si>
  <si>
    <t>آمال بنت علي اليماني</t>
  </si>
  <si>
    <t>أخصائية ومحاضرة</t>
  </si>
  <si>
    <t>عضو المجلس</t>
  </si>
  <si>
    <t>جامعي</t>
  </si>
  <si>
    <t>جدة</t>
  </si>
  <si>
    <t>مضاوي بنت سعد آل سعود</t>
  </si>
  <si>
    <t>ماجستير</t>
  </si>
  <si>
    <t>alyamani@msn.com</t>
  </si>
  <si>
    <t>مي بنت ناصر المعمر</t>
  </si>
  <si>
    <t>أستاذة جامعية</t>
  </si>
  <si>
    <t>دكتوراه</t>
  </si>
  <si>
    <t>maymuammar@hotmail.com</t>
  </si>
  <si>
    <t>نجيب عبد الرحمن الزامل</t>
  </si>
  <si>
    <t>رجل أ‘عمال</t>
  </si>
  <si>
    <t>لا</t>
  </si>
  <si>
    <t>الخبر</t>
  </si>
  <si>
    <t>كلي</t>
  </si>
  <si>
    <t>نورة الشهراني</t>
  </si>
  <si>
    <t>سعودية</t>
  </si>
  <si>
    <t>الجمعية</t>
  </si>
  <si>
    <t>نوال الشريف</t>
  </si>
  <si>
    <t>مدير تنفيذي</t>
  </si>
  <si>
    <t>ندى الراجحي</t>
  </si>
  <si>
    <t>مدير فرع</t>
  </si>
  <si>
    <t>محاسبة</t>
  </si>
  <si>
    <t xml:space="preserve">نبال الهذيل </t>
  </si>
  <si>
    <t>منال الشريف</t>
  </si>
  <si>
    <t>نورة بجاد</t>
  </si>
  <si>
    <t>دعاء حريري</t>
  </si>
  <si>
    <t>هبة البراك</t>
  </si>
  <si>
    <t>العلاقات</t>
  </si>
  <si>
    <t>مساعد إداري</t>
  </si>
  <si>
    <t>أمين عهدة</t>
  </si>
  <si>
    <t>منسق تدريب</t>
  </si>
  <si>
    <t>مدير التدريب</t>
  </si>
  <si>
    <r>
      <t>الجهة الطالبة 
(   )الوزارة، 
(</t>
    </r>
    <r>
      <rPr>
        <b/>
        <sz val="13"/>
        <color rgb="FF000000"/>
        <rFont val="Calibri"/>
        <family val="2"/>
      </rPr>
      <t>√</t>
    </r>
    <r>
      <rPr>
        <b/>
        <sz val="13"/>
        <color rgb="FF000000"/>
        <rFont val="Sakkal Majalla"/>
      </rPr>
      <t xml:space="preserve">   ) مجلس الإدارة، 25
(   ) 25٪ من الجمعية العمومية</t>
    </r>
  </si>
  <si>
    <t xml:space="preserve">نعم </t>
  </si>
  <si>
    <t xml:space="preserve">نوف بنت محمد بن عبدالله آل سعود </t>
  </si>
  <si>
    <t xml:space="preserve">رئيس مجلس الإدارة </t>
  </si>
  <si>
    <t xml:space="preserve">أريج بنت سلطان بن محمد الكبير  آل سعود </t>
  </si>
  <si>
    <t>نائب رئيس مجلس الإدارة</t>
  </si>
  <si>
    <t xml:space="preserve">فواز بن فهد بن عبدالرحمن القصيبي </t>
  </si>
  <si>
    <t xml:space="preserve">أمين الصندوق </t>
  </si>
  <si>
    <t xml:space="preserve">تبرعات خدمية </t>
  </si>
  <si>
    <t xml:space="preserve">م.اتلاف </t>
  </si>
  <si>
    <t xml:space="preserve">م.تحميل وتنزيل </t>
  </si>
  <si>
    <t xml:space="preserve">م.متفرقة </t>
  </si>
  <si>
    <t xml:space="preserve">مكافأة نهاية الخدمة </t>
  </si>
  <si>
    <t xml:space="preserve">مخيم التدخل الصيفي </t>
  </si>
  <si>
    <t>لا يوجد</t>
  </si>
  <si>
    <t>منتظم</t>
  </si>
  <si>
    <t>سيدة اعمال - مركز الملتقى النسائي</t>
  </si>
  <si>
    <t xml:space="preserve"> لا يوجد</t>
  </si>
  <si>
    <t xml:space="preserve">منتظم </t>
  </si>
  <si>
    <t>طبيبة</t>
  </si>
  <si>
    <t>غير منتظم</t>
  </si>
  <si>
    <t>رئيسة قسم تقنيى المعلومات</t>
  </si>
  <si>
    <t>محامي</t>
  </si>
  <si>
    <t>استشاري مخ وأعصاب أطفال</t>
  </si>
  <si>
    <t xml:space="preserve">سيدة أعمال </t>
  </si>
  <si>
    <t>فنانة في دار صفية</t>
  </si>
  <si>
    <t>استشارية أعصاب أطفال</t>
  </si>
  <si>
    <t xml:space="preserve"> شركة الراجحي - مدير التطوير العقاري</t>
  </si>
  <si>
    <t xml:space="preserve"> وكيلة كلية العلوم الطبية التطبيقية</t>
  </si>
  <si>
    <t>مستشار اعلامي - مكتب اتجاه للاستشارات</t>
  </si>
  <si>
    <t>فني تخدير</t>
  </si>
  <si>
    <t>طبيب</t>
  </si>
  <si>
    <t xml:space="preserve">مستشفى الملك عيدالله الجامعي يجامعة نورة </t>
  </si>
  <si>
    <t xml:space="preserve">مستشفى الملك فيصل </t>
  </si>
  <si>
    <t xml:space="preserve">دكتور - جامعة الملك سعود </t>
  </si>
  <si>
    <t xml:space="preserve">مدير عام الاتصال المؤسسي </t>
  </si>
  <si>
    <t>أستاذ مساعد 
 عضو هييئة التدريس في قسم التربية الخاصة بجامعة الملك سعود</t>
  </si>
  <si>
    <t>متقاعد</t>
  </si>
  <si>
    <t>برنامج رزين</t>
  </si>
  <si>
    <t>برنامج آزر</t>
  </si>
  <si>
    <t>هديل الشنقيطي</t>
  </si>
  <si>
    <t>الرياض حي السفارات</t>
  </si>
  <si>
    <t>جدة حي الروضة</t>
  </si>
  <si>
    <t>12 6910717</t>
  </si>
  <si>
    <t>الفرع بمدينة جدة</t>
  </si>
  <si>
    <t>الروضة، جدة 23433 شارع سعود الفيصل</t>
  </si>
  <si>
    <t xml:space="preserve">طالب </t>
  </si>
  <si>
    <t xml:space="preserve">موظف حكومي </t>
  </si>
  <si>
    <t xml:space="preserve">موظفة حكومية </t>
  </si>
  <si>
    <t xml:space="preserve">دكتورة </t>
  </si>
  <si>
    <t>موظف</t>
  </si>
  <si>
    <t>استشاري الطب النفسي</t>
  </si>
  <si>
    <t xml:space="preserve">محاضرة </t>
  </si>
  <si>
    <t xml:space="preserve">  منتج في قناة </t>
  </si>
  <si>
    <t>نوف الصغير</t>
  </si>
  <si>
    <t>سكرتير تنفيذي</t>
  </si>
  <si>
    <t>اللجنة الطبية والنفسية</t>
  </si>
  <si>
    <t>طبية ونفسية</t>
  </si>
  <si>
    <t>من خلال عقد اجتماعات دورية</t>
  </si>
  <si>
    <t>اللجنة الاجتماعية والتنموية</t>
  </si>
  <si>
    <t>اجتماعية وتنموية</t>
  </si>
  <si>
    <t>اللجنة الاستثمارية</t>
  </si>
  <si>
    <t>استثمارية</t>
  </si>
  <si>
    <t>بكلوريوس خدمة اجتماعية</t>
  </si>
  <si>
    <t>12 سنة</t>
  </si>
  <si>
    <t>ندى عبد الرحمن الفواز</t>
  </si>
  <si>
    <t>تسع أشهر</t>
  </si>
  <si>
    <t>ندى الفواز</t>
  </si>
  <si>
    <t>باحثة اجتماعية</t>
  </si>
  <si>
    <t>اجتماع دوري</t>
  </si>
  <si>
    <t>بدء حصر الحالات المسنحقة للزكاة من مستفيدي الجمعية</t>
  </si>
  <si>
    <t>1- الموافقة على صرف أموال الزكاة وبطاقات العثيم وبطاقات أسواق الهرم على (2) حالة تم زيارتها ميدانياً
2- رفض صرف أموال الزكاة وبطاقات العثيم وبطاقات أسواق الهرم على (2) حالة لعدم توافقها الشروط
3- إحالة (6) حالات لدراسة أكثر لوجود بعض المعلومات الناقصة (تعريف بالراتب، جهة العمل، صك المنزل، تقرير طبي)
4- الموافقة على أن يتم ترشيح أسماء من مستفيدي الجمعية لتسجيلهم في مدارس يصمة سعود</t>
  </si>
  <si>
    <t>1- الموافقة على صرف إعانات العلاج والمعيشة إذا كان دخل الأسرة 5000 ريال فأقل على أن لا تصرف نقداً. وإذا كان دخل الأسرة 12000 ريال فأقل صرف إعانة للعلاج فقط
2- الموافقة على دعم (11) حالة  في المراكز التي تم توقيع اتفاقيات مع الجمعية وتوقيع تعهد مع الأهالي المستفيدة يشترط حضور برامج الجمعية التوعوية
3- صرف إعانات المعيشية قيمة 300 ريال للشخص وبطاقات الهرم 250 ريال للشخص (تصرف للشخص 3 مرات في السنة للأب والأم والأطفال المشخصين باضطراب فرط الحركة وتشتت الانتباه)</t>
  </si>
  <si>
    <t>1- الموافقة على دعم علاج حالات ADHD ممن فوق سن 18 سنة وفق الآتي:
        أ. إحضار تقرير طبي من مستشفى حكومي أو عيادة معتمدة
      ب. اطلاع المستشار الطبي للجمعية على التقرير وإبداء المرئيات بالصرف أو عدمه
       ج- مقابلة الحالة
2- الموافقة على الحالات التي تم زيارتهم ميدانياً وعمل دراسة حالة وعددهم (29) حالة
3- اقترح الأعضاء عمل اجتماع مع الأهالي الفعالين لسماع مرئياتهم واقتراحاتهم</t>
  </si>
  <si>
    <t>1- حساب بنك الراجحي: 
‌       أ- تحويل مبلغ وقدره 20.830.367.85 ريال (عشرين مليون وثمان مائة وثلاثون ألف وثلاث مائة وسبعة وستون ريال وخمسة وثمانون هللة) من حساب الجمعية في بنك الراجحي إلى حساب الجمعية في بنك سامبا، حيث سيكون الرصيد في حساب الجمعية في بنك سامبا بعد هذا التحويل 31.023.367 ريال تقريباً.
‌       ب- تحويل مبلغ وقدره 10.000.000 ريال (عشرة مليون ريال) من حساب الجمعية في بنك الراجحي إلى حساب الجمعية في بنك الجزيرة، حيث سيكون الرصيد في حساب الجمعية في بنك الجزيرة بعد هذا التحويل 10.000.000 ريال تقريباً.
‌       ج- بقاء 3.000.000 ريال تقريباً (ثلاثة مليون ريال) في حساب الجمعية في بنك الراجحي.
‌       د- مخاطبة بنك الراجحي وطلب نسبة وديعة المرابحة عند استثمار (2مليون ريال لمدة 3 أشهر).
2- بنك سامبا: مخاطبة بنك سامبا وطلب نسبة وديعة المرابحة عند استثمار:
‌       أ- 20 مليون ريال لمدة 3 أشهر.
‌      ب- 25 مليون ريال لمدة 3 أشهر.
‌      ج- 30 مليون ريال لمدة 3 أشهر.
3- بنك الجزيرة: مخاطبة بنك الجزيرة وطلب نسبة وديعة المرابحة عند استثمار 10 مليون ريال لمدة 3 أشهر.</t>
  </si>
  <si>
    <t xml:space="preserve">1- عمل تسوير للأرض الجمعية الواقعة بطريق الملك خالد مقابل جامعة الملك سعود ليتم تجهيزها للاستثمار. 
2- عرض الأرض للاستثمار أو للإيجار من خلال مكتب عقار متخصص وفي حال تم إيجارها كمواقف يتم بقاء لوحة الاستثمار عليها.
3- تم اقتراح تحويل مبلغ ثلاثين مليون وخمس مئة ألف ريال لحساب الجمعية من بنك سامبا إلى حساب الجمعية لدى بنك الجزيرة. يتم ربط مبلغ أربعين مليون وأربع مئة ألف ريال كوديعة مرابحة حسب السعر المقدم من البنك والذي يقارب ( 1.7737.% ) لمدة ثلاثة أشهر.
4- تحويل خمس مئة ألف ريال من حساب الجمعية الجاري لصندوق سنبلة الاستثماري لدى سامبا كبيتال.
5- لضمان بقاء الحسابات مفعلة يتم التحويل بين حسابات الجمعية كل شهر.
</t>
  </si>
  <si>
    <t>2017/01</t>
  </si>
  <si>
    <t>2017/01/25م</t>
  </si>
  <si>
    <t>1- الموافقة على مشروع مجموعة الدعم للأهالي/الشباب/الشابات</t>
  </si>
  <si>
    <t>2- الموافقة على صرف الإعانات للحالات المحتاجة</t>
  </si>
  <si>
    <t>3- الموافقة على إعداد الدليل الموحد لتشخيص وعلاج اضطراب فرط الحركة وتشتت الانتباه</t>
  </si>
  <si>
    <t>2017/02</t>
  </si>
  <si>
    <t>2017/02/07م</t>
  </si>
  <si>
    <t>1- الموافقة على الموازنة التقديرية لعام 2017م</t>
  </si>
  <si>
    <t>2- الموافقة على فعالية أكتوبر</t>
  </si>
  <si>
    <t>3- الموافقة على برنامج مجموعة تقارب</t>
  </si>
  <si>
    <t>4- الموافقة على دورات وورش عمل التربويين والمعلمين</t>
  </si>
  <si>
    <t>5- الموافقة على مشروع ورشة عمل لتفعيل المشروع الوطني لاضطراب فرط الحركة وتشتت الانتباه الصادر من مجلس الوزراء برقم (4) بتاريخ 1430/01/08 ه</t>
  </si>
  <si>
    <t>تحت التنفيذ</t>
  </si>
  <si>
    <t>إجراءاتها تحت التنفيذ</t>
  </si>
  <si>
    <t>6- الموافقة على المشاركة في ملتقى "الطب النفسي للأطفال" بجدة</t>
  </si>
  <si>
    <t>7- الموافقة على البرامج والأفلام التوعوية لاضطراب فرط الحركة وتشتت الانتباه</t>
  </si>
  <si>
    <t>2017/03</t>
  </si>
  <si>
    <t>2017/04/25م</t>
  </si>
  <si>
    <t>1- التوقيع والموافقة على أسماء الأعضاء الجدد بالجمعية</t>
  </si>
  <si>
    <t>2- الموافقة على تحويل جزء من الحساب الجمعية ببنك الراجحي إلى حساب بنك سامبا بشيك بالمبلغ المقترح</t>
  </si>
  <si>
    <t>3- الموافقة على الاتفاقيات:
- اتفاقية وزارة التعليم
- اتفاقية عيادات ميدي كير</t>
  </si>
  <si>
    <t>4- الموافقة على شروط صرف المساعدات للحالات المحتاجة، وصرف أموال الزكاة كالآتي:
- للعلاج (حسب الفتوى)
- تصرف من العثيم بطاقات حسب عدد أفراد العائلة، 3 مرات بالسنة، بمعدل 10 ريال للشخص الواحد في اليوم
- تصرف من الهرم بطاقات حسب عدد أفراد العائلة، 3 مرات بالسنة، كل شخص 250 ريال/مرة
- المواصلات يتم توقيع اتفاقية مع شركة مواصلات مناسبة، سواء لحضور دورات أو لحضور جلسات العلاج
- قبول صرف أموال الزكاة لغير السعوديين (إذا كانوا مستحقين)</t>
  </si>
  <si>
    <t>2017/04</t>
  </si>
  <si>
    <t>2017/09/19م</t>
  </si>
  <si>
    <t>2017/05</t>
  </si>
  <si>
    <t>2017/10/03م</t>
  </si>
  <si>
    <t>1- الموافقة على شعار الجمعية الجديد بعد تعديل الاسم والاسم المختصر للجمعية (إشراق)</t>
  </si>
  <si>
    <t>2- الموافقة على فتح حساب استثماري لدى سامبا كابيتال</t>
  </si>
  <si>
    <t>إجراءات فتح الحساب</t>
  </si>
  <si>
    <t>3- الموافقة على المفوضين بصلاحيات تشغيل الحساب الاستثماري وهم:
          أ. رئيس مجلس الإدارة
          ب. نائب رئيس مجلس الإدارة
          ج. أمين الصندوق</t>
  </si>
  <si>
    <t>4- الموافقة على اللوائح التالية:
          أ. اللائحة الإدارية المنظمة لشئون العاملين بالجمعية
         ب. اللائحة المالية للجمعية
          ج- لائحة دليل الحوكمة للجمعية</t>
  </si>
  <si>
    <t>2017/06</t>
  </si>
  <si>
    <t>2017/12/19م</t>
  </si>
  <si>
    <t xml:space="preserve">1- الموافقة على اقتراحات اللجنة الاستثمارية:
          أ. الموافقة على تحويل مبلغ وقدره 20.830.367.85 ريال من حساب الجمعية في بنك الراجحي إلى حساب الجمعية في بنك سامبا، حيث سيكون الرصيد في حساب الجمعية في بنك سامبا بعد هذا التحويل 31.023.367 ريال تقريباً.
          ب. الموافقة على تحويل مبلغ وقدره 10.000.000ريال من حساب الجمعية في بنك الراجحي إلى حساب الجمعية في بنك الجزيرة، حيث سيكون الرصيد في حساب الجمعية في بنك الجزيرة بعد هذا التحويل 10.000.000 ريال تقريباً.
‌          ج. الموافقة على بقاء 3.000.000 ريال تقريباً (ثلاثة مليون ريال) في حساب الجمعية في بنك الراجحي.
</t>
  </si>
  <si>
    <t xml:space="preserve">3- الموافقة على أعضاء اللجان الدائمة:
‌          أ. اللجنة الطبية والنفسية:
                 - د. أمال اليماني (رئيس اللجنة)
                  - د. تركي البطي (عضو)
                  - د. بهيسة العويشز (عضو)
                  - د. نادر الرحيلي (عضو)
‌          ب. اللجنة الاجتماعية والتنموية
                  - أ. نوف آل سعود (رئيس اللجنة)
                  - أ. أريج آل سعود (عضو)
                  - أ. مضاوي آل سعود (عضو)
                  - أ. منيرة السديري (عضو)
                  - أ. نوال الشريف (عضو)
‌          ج. اللجنة الاستثمارية
                  - أ. فواز القصيبي (رئيس اللجنة)
                  - أ. أسامة شاكر (عضو)
                  - أ. يوسف بامقدم (عضو)
</t>
  </si>
  <si>
    <t>4- الموافقة على عمل لائحة لذوي اضطراب فرط الحركة وتشتت الانتباه.</t>
  </si>
  <si>
    <t>5- الموافقة على التعاون مع د. تركي بن حمود البطي كمستشار طبي للجمعية – غير متفرغ.</t>
  </si>
  <si>
    <t>6- تحديد تاريخ اجتماع الجمعية العمومية يوم الثلاثاء 17/04/2018م.</t>
  </si>
  <si>
    <t>7- تحديد تواريخ اجتماعات أعضاء مجلس الإدارة القادمة:
‌          أ.  الاجتماع السابع يوم الأربعاء 27/12/2017م.
‌‌          ب.  الاجتماع الأول لعام 2018م يوم الثلاثاء 09/01/2018م.</t>
  </si>
  <si>
    <t>2017/07</t>
  </si>
  <si>
    <t>2017/12/27م</t>
  </si>
  <si>
    <t>2- الموافقة على ربط مبلغ اثنين مليون ريال من حساب الجمعية لدى بنك الراجحي لمدة ثلاثة أشهر كوديعة مرابحة.</t>
  </si>
  <si>
    <t>إجراءات البنوك</t>
  </si>
  <si>
    <t>سجلات السند والصرف</t>
  </si>
  <si>
    <t xml:space="preserve">سجل سندات الاستلام </t>
  </si>
  <si>
    <t xml:space="preserve">شركة ارتياد للتدريب </t>
  </si>
  <si>
    <t xml:space="preserve">تدريب </t>
  </si>
  <si>
    <t xml:space="preserve">مكتب خبرات سيرين للخدمات التجارية </t>
  </si>
  <si>
    <t xml:space="preserve">مطبوعات </t>
  </si>
  <si>
    <t xml:space="preserve">شركة بحر العرب لأنظمة المعلومات </t>
  </si>
  <si>
    <t xml:space="preserve">برامج </t>
  </si>
  <si>
    <t xml:space="preserve">أسواق عبدالله العثيم </t>
  </si>
  <si>
    <t xml:space="preserve">كوبونات </t>
  </si>
  <si>
    <t xml:space="preserve">شركة الهرم للاستيراد والتصدير </t>
  </si>
  <si>
    <t xml:space="preserve">شركة بوبا العربية </t>
  </si>
  <si>
    <t xml:space="preserve">تامين </t>
  </si>
  <si>
    <t xml:space="preserve">شركة توكيلات الجزيرة للسيارات </t>
  </si>
  <si>
    <t xml:space="preserve">صيانة سيارة </t>
  </si>
  <si>
    <t xml:space="preserve">شركة ركن الجلاء </t>
  </si>
  <si>
    <t xml:space="preserve">ايجار مستودع </t>
  </si>
  <si>
    <t xml:space="preserve">شركة زاجل الشرق للتجارة </t>
  </si>
  <si>
    <t xml:space="preserve">شركة الديار السعودية </t>
  </si>
  <si>
    <t xml:space="preserve">مكتب النفيسة للمساحة </t>
  </si>
  <si>
    <t xml:space="preserve">رفع مساحي </t>
  </si>
  <si>
    <t xml:space="preserve">مركز الملك سلمان الاجتماعي </t>
  </si>
  <si>
    <t xml:space="preserve">ايجار قاعات </t>
  </si>
  <si>
    <t xml:space="preserve">حامد احمد باعبدالله </t>
  </si>
  <si>
    <t xml:space="preserve">ايجار مبنى </t>
  </si>
  <si>
    <t xml:space="preserve">شركة الاهلية للتأمين التعاوني </t>
  </si>
  <si>
    <t xml:space="preserve">تامين سيارة </t>
  </si>
  <si>
    <t xml:space="preserve">شركة البشرى للإنتاج الصوتي والمرئي </t>
  </si>
  <si>
    <t xml:space="preserve">انتاج فيديو </t>
  </si>
  <si>
    <t xml:space="preserve">اعانة الوزارة - رواتب </t>
  </si>
  <si>
    <t xml:space="preserve">تبرع مقيد لبرنامج التدخل الصيفي </t>
  </si>
  <si>
    <t xml:space="preserve">تبرع مقيد للعلاج </t>
  </si>
  <si>
    <t xml:space="preserve">تبرع مقيد لبرنامج رزين </t>
  </si>
  <si>
    <t>تبرع لمخيم التدخل الصيفي 2016</t>
  </si>
  <si>
    <t xml:space="preserve">المصاريف التشغيلية </t>
  </si>
  <si>
    <t xml:space="preserve">تكاليف السفر </t>
  </si>
  <si>
    <t xml:space="preserve">مستلزمات نظافة </t>
  </si>
  <si>
    <t xml:space="preserve">م.راتب عاملة نظافة </t>
  </si>
  <si>
    <t xml:space="preserve">م.وقود ومحروقات </t>
  </si>
  <si>
    <t xml:space="preserve">هدايا ودروع </t>
  </si>
  <si>
    <t xml:space="preserve">نقاط بيع </t>
  </si>
  <si>
    <t xml:space="preserve">م.مواصلات </t>
  </si>
  <si>
    <t xml:space="preserve">مستلزمات الجمعية </t>
  </si>
  <si>
    <t xml:space="preserve">مصروفات حكومية </t>
  </si>
  <si>
    <t xml:space="preserve">م.سنوات سابقة </t>
  </si>
  <si>
    <t xml:space="preserve">م.تدريب </t>
  </si>
  <si>
    <t xml:space="preserve">م.تامين طبي </t>
  </si>
  <si>
    <t xml:space="preserve">م.تامين سيارة </t>
  </si>
  <si>
    <t xml:space="preserve">التامينات الاجتماعية </t>
  </si>
  <si>
    <t xml:space="preserve">مصروفات عينية </t>
  </si>
  <si>
    <t xml:space="preserve">أجور متعاونين </t>
  </si>
  <si>
    <t xml:space="preserve">ساعات متطوعين </t>
  </si>
  <si>
    <t xml:space="preserve">م.فنادق </t>
  </si>
  <si>
    <t xml:space="preserve">م.انشطة </t>
  </si>
  <si>
    <t xml:space="preserve">م.اعانات ومساعدات </t>
  </si>
  <si>
    <t xml:space="preserve">م.علاج </t>
  </si>
  <si>
    <t xml:space="preserve"> دورات وورش عمل للتربويين والمعلمين </t>
  </si>
  <si>
    <t xml:space="preserve">برنامج تقارب </t>
  </si>
  <si>
    <t>أخرى / المواصلات</t>
  </si>
  <si>
    <t>برنامج تدريبي لاستثمار طاقات وإبداعات الشباب من خلال تدريبهم على تطوير المهارات الاجتماعية والتنظيمية وبناء العلاقات الاجتماعية، لبناء جيل واعي من ذوي اضطراب فرط الحركة وتشتت الانتباه يفتخرون بنجاحهم</t>
  </si>
  <si>
    <t>عبارة عن مجموعة دعم تمكن شباب ذوي الاضطراب أن يجتمعوا معاً لمشاركة طرق المعايشة للشعور بالانتماء في المجتمع تحت إشراف أخصائي نفسي كمدرب للمجموعة لبناء جيل واعي من ذوي اضطراب فرط الحركة وتشتت الانتباه يفتخرون بنجاحهم</t>
  </si>
  <si>
    <t xml:space="preserve">عبارة عن لقاءات مع أهالي الأبناء الملتحقين ببرامج الجمعية يتم ربط محاور اللقاءات بما يتم تلقيه من قبل الأبناء في البرنامج ويقوم به أطباء وأخصائيين ويهدف إلى أهالي واعين قادرون على التعامل الناجح مع ابنائهم من ذوي اضطراب فرط الحركة وتشتت الانتباه </t>
  </si>
  <si>
    <t>هو مخيم تدخل صيفي للأطفال يتبع البرنامج اسلوب العلاج السلوكي بالترفية حيث أثبتت الدراسات بأن التدخل في السلوك من خلال اللعب من أفضل الطرق عالمياً . وهو برنامج يهدف لبناء جيل واعي من ذوي اضطراب فرط الحركة وتشتت الانتباه يفتخرون بنجاحهم.</t>
  </si>
  <si>
    <t>ورش عمل ودورات مصممة للتربويين والأخصائيين النفسيين للتوعية عن الاضطراب وكيفية التعامل معه ،لتحقيق هدف بناء كوادر من المعلمين والتربويين المستعدين لدعم احتياجات ذوي اضطراب فرط الحركة وتشتت الانتباه.</t>
  </si>
  <si>
    <t>وهي خدمات استشارية هاتفية طبية ونفسية وتربوية تقدم بالتعاون مع نخبة من الأطباء الاستشاريين والاخصائيين  باضطراب فرط الحركة وتشتت الانتباه لتقديم الاستشارات . وتقدم الاستشارات يوم الأحد من كل اسبوع لمدة ساعتين.</t>
  </si>
  <si>
    <t>برنامج مستشارك</t>
  </si>
  <si>
    <t>إن تشخيص وعلاج هذا الاضطراب مكلف ويتراوح بين 2000-3500 ريال والأدوية تتجاوز 200 ريال، وحيث أن هذا العلاج مكلف ويسبب عبء للأهالي لذا تبنت الجمعية دعم الحالات ذوي الدخل الاقتصادي المنخفض وفق بنود معينة وآلية مدروسة وذلك بعقد اتفاقيات مع عدة مراكز لتقديم التشخيص والتقييم والعلاج السلوكي والنفسي والنطق وذلك لتأهيلهم للاندماج والتكيف الذاتي والأسري والاجتماعي والتعليمي.</t>
  </si>
  <si>
    <t>البرامج الاجتماعية والتنموية</t>
  </si>
  <si>
    <t>لوجود تفاوت في مستوى الرعاية الصحية المقدمة لذوي الاضطراب من حيث دقة التشخيص وحصولهم على أنواع العلاج الصحيحة يلزم وجود دليل موحد للتشخيص والعلاج باللغة العربية معتمد من وزارة الصحة على مستوى المملكة. بدأ العمل لإعداد دليل موحد لتشخيص وعلاج الاضطراب بداية عام 2017م مع مجموعة من أطباء بتخصصات مختلفة من عدة قطاعات وتم إنجاز 70% من المشروع حتى تاريخه.</t>
  </si>
  <si>
    <t>مشروع الدليل الموحد للتشخيص والعلاج لذوي اضطراب فرط الحركة وتشتت الانتباه</t>
  </si>
  <si>
    <t>تبنت الجمعية عمل مشروع لائحة تنظيمية مقترحة لفئة ذوي اضطراب فرط الحركة وتشتت الانتباه للحصول على حقوقهم في الرعاية الصحية، والخدمات التعليمية، والخدمات الاجتماعية بالاتفاق مع مكين للاستشارات والتدريب على دراسة الواقع الحالي لذوي الاضطراب في السعودي وإعداد اللائحة.</t>
  </si>
  <si>
    <t>مشروع إعداد لائحة للتعامل
مع ذوي اضطراب فرط الحركة وتشتت الانتباه</t>
  </si>
  <si>
    <t>مشروع استشارات مجانية (برنامج مستشارك)</t>
  </si>
  <si>
    <t>1- أهمية تعيين باحثة اجتماعية بالجمعية
2- عمل استمارة بحث حالة للمستفيد
3- عمل استمارة بحث حالة ميداني
4- وضع شروط لصرف المساعدات
5- أوجه صرف أموال الزكاة بالإضافة للعلاج (حسب الفتوى)</t>
  </si>
  <si>
    <t>1- الموافقة على حملة أكتوبر والمحاضرات والأركان التوعوية والأنشطة المختلفة والفيديو التوعوي.</t>
  </si>
  <si>
    <t xml:space="preserve">2- الموافقة واعتماد اللجان الدائمة للجمعية، على أن تكون ثلاث لجان فقط:
‌          أ. اللجنة الطبية والنفسية
‌          ب. اللجنة الاجتماعية والتنموية
‌          ج. اللجنة الاستثمارية
</t>
  </si>
  <si>
    <t>1- الموافقة على توصيات اللجنة الاستثمارية:
          أ. تسوير أرض الجمعية بحي الخزامى ليتم عرضها للاستثمار.
          ب. عرض الأرض (بحي الخزامى) للإيجار أو الاستثمار من خلال مكتب متخصص وفي حال تم إيجارها كمواقف يتم بقاء لوحة الاستثمار عليها.
‌          ج. تحويل مبلغ ثلاثون مليون وخمس مئة ألف ريال من حساب الجمعية في بنك سامبا إلى حساب الجمعية في بنك الجزيرة. ويتم ربط مبلغ أربعون مليون وأربعة مئة ألف ريال بحساب الجمعية في بنك الجزيرة كوديعة مرابحة حسب السعر المقدم من البنك والذي يقارب (1.7737%) لمدة ثلاثة أشهر.
‌          د. تحويل خمس مئة ألف ريال من حساب الجمعية الجاري لدى بنك سامبا لصندوق السنبلة الاستثماري لدى سامبا كابيتال.
‌          ه. لضمان بقاء الحسابات مفعلة يتم التحويل بين حسابات الجمعية كل شهر.</t>
  </si>
  <si>
    <t>3- الموافقة على جدوى مشروع لائحة للتعامل مع ذوي اضطراب فرط الحركة وتشتت الانتباه مع شركة مكين بالتنسيق مع وزارة الصحة.</t>
  </si>
  <si>
    <t>تبرعات مقيدة خدمية استشارية</t>
  </si>
  <si>
    <t>مطبوعات وقرطاسية</t>
  </si>
  <si>
    <t>م. اهلاك الاجهزة والبرامج</t>
  </si>
  <si>
    <t>م.اهلاك السيارات</t>
  </si>
  <si>
    <t>م.اهلاك اثاث ومفروشات</t>
  </si>
  <si>
    <t>لاتوجد مساهمة</t>
  </si>
  <si>
    <t>1438/07/15</t>
  </si>
  <si>
    <t>الاجتماع السنوي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</si>
</sst>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6" x14ac:knownFonts="1">
    <font>
      <sz val="11"/>
      <color theme="1"/>
      <name val="Calibri"/>
      <family val="2"/>
      <scheme val="minor"/>
    </font>
    <font>
      <b/>
      <sz val="11"/>
      <color rgb="FF000000"/>
      <name val="Sakkal Majalla"/>
    </font>
    <font>
      <b/>
      <sz val="11"/>
      <color rgb="FF006738"/>
      <name val="Sakkal Majalla"/>
    </font>
    <font>
      <b/>
      <sz val="12"/>
      <color rgb="FF000000"/>
      <name val="Sakkal Majalla"/>
    </font>
    <font>
      <sz val="12"/>
      <color rgb="FF000000"/>
      <name val="Sakkal Majalla"/>
    </font>
    <font>
      <b/>
      <sz val="10"/>
      <color theme="1"/>
      <name val="Sakkal Majalla"/>
    </font>
    <font>
      <b/>
      <sz val="13"/>
      <color rgb="FF000000"/>
      <name val="Sakkal Majalla"/>
    </font>
    <font>
      <b/>
      <sz val="14"/>
      <color rgb="FF000000"/>
      <name val="Sakkal Majalla"/>
    </font>
    <font>
      <b/>
      <sz val="14"/>
      <color theme="1"/>
      <name val="Sakkal Majalla"/>
    </font>
    <font>
      <sz val="13"/>
      <color rgb="FF000000"/>
      <name val="Sakkal Majalla"/>
    </font>
    <font>
      <b/>
      <u/>
      <sz val="13"/>
      <color rgb="FF008080"/>
      <name val="Sakkal Majalla"/>
    </font>
    <font>
      <b/>
      <sz val="13"/>
      <color theme="1"/>
      <name val="Sakkal Majalla"/>
    </font>
    <font>
      <b/>
      <sz val="10"/>
      <color rgb="FF000000"/>
      <name val="Sakkal Majalla"/>
    </font>
    <font>
      <sz val="14"/>
      <color theme="1"/>
      <name val="Calibri"/>
      <family val="2"/>
      <scheme val="minor"/>
    </font>
    <font>
      <b/>
      <sz val="14"/>
      <color theme="1"/>
      <name val="Calibri"/>
      <family val="2"/>
      <scheme val="minor"/>
    </font>
    <font>
      <b/>
      <sz val="16"/>
      <color theme="1"/>
      <name val="Calibri"/>
      <family val="2"/>
      <scheme val="minor"/>
    </font>
    <font>
      <sz val="18"/>
      <color theme="1"/>
      <name val="Calibri"/>
      <family val="2"/>
      <charset val="178"/>
      <scheme val="minor"/>
    </font>
    <font>
      <b/>
      <sz val="14"/>
      <name val="Times New Roman"/>
      <family val="1"/>
    </font>
    <font>
      <sz val="11"/>
      <name val="Times New Roman"/>
      <family val="1"/>
    </font>
    <font>
      <sz val="12"/>
      <name val="Times New Roman"/>
      <family val="1"/>
    </font>
    <font>
      <b/>
      <sz val="11"/>
      <name val="Times New Roman"/>
      <family val="1"/>
    </font>
    <font>
      <b/>
      <sz val="16"/>
      <name val="Times New Roman"/>
      <family val="1"/>
    </font>
    <font>
      <sz val="18"/>
      <name val="Times New Roman"/>
      <family val="1"/>
    </font>
    <font>
      <sz val="8"/>
      <name val="Calibri"/>
      <family val="2"/>
      <scheme val="minor"/>
    </font>
    <font>
      <u/>
      <sz val="11"/>
      <color theme="10"/>
      <name val="Calibri"/>
      <family val="2"/>
      <scheme val="minor"/>
    </font>
    <font>
      <u/>
      <sz val="11"/>
      <color theme="11"/>
      <name val="Calibri"/>
      <family val="2"/>
      <scheme val="minor"/>
    </font>
    <font>
      <sz val="10"/>
      <color rgb="FF000000"/>
      <name val="Calibri"/>
      <family val="2"/>
      <scheme val="minor"/>
    </font>
    <font>
      <sz val="11"/>
      <color theme="1"/>
      <name val="Calibri"/>
      <family val="2"/>
      <scheme val="minor"/>
    </font>
    <font>
      <b/>
      <sz val="13"/>
      <color rgb="FF000000"/>
      <name val="Calibri"/>
      <family val="2"/>
    </font>
    <font>
      <b/>
      <sz val="12"/>
      <color theme="1"/>
      <name val="Sakkal Majalla"/>
    </font>
    <font>
      <b/>
      <sz val="11"/>
      <color theme="1"/>
      <name val="Calibri"/>
      <family val="2"/>
      <scheme val="minor"/>
    </font>
    <font>
      <sz val="8"/>
      <color rgb="FF505050"/>
      <name val="Segoe UI"/>
      <family val="2"/>
    </font>
    <font>
      <b/>
      <sz val="13"/>
      <color rgb="FFFF0000"/>
      <name val="Sakkal Majalla"/>
    </font>
    <font>
      <sz val="14"/>
      <color theme="1"/>
      <name val="Sakkal Majalla"/>
    </font>
    <font>
      <b/>
      <sz val="9"/>
      <color indexed="81"/>
      <name val="Tahoma"/>
      <family val="2"/>
    </font>
    <font>
      <sz val="9"/>
      <color indexed="81"/>
      <name val="Tahoma"/>
      <family val="2"/>
    </font>
  </fonts>
  <fills count="11">
    <fill>
      <patternFill patternType="none"/>
    </fill>
    <fill>
      <patternFill patternType="gray125"/>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FFFFFF"/>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s>
  <borders count="85">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4" tint="0.3999755851924192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theme="4" tint="0.39997558519241921"/>
      </left>
      <right style="thin">
        <color auto="1"/>
      </right>
      <top style="thin">
        <color auto="1"/>
      </top>
      <bottom style="thin">
        <color theme="4" tint="0.3999755851924192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theme="4" tint="0.39997558519241921"/>
      </bottom>
      <diagonal/>
    </border>
    <border>
      <left style="thin">
        <color theme="4" tint="0.39997558519241921"/>
      </left>
      <right style="thin">
        <color auto="1"/>
      </right>
      <top/>
      <bottom style="thin">
        <color theme="4" tint="0.3999755851924192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rgb="FF006738"/>
      </right>
      <top/>
      <bottom/>
      <diagonal/>
    </border>
    <border>
      <left style="medium">
        <color rgb="FF006738"/>
      </left>
      <right style="medium">
        <color rgb="FF006738"/>
      </right>
      <top/>
      <bottom/>
      <diagonal/>
    </border>
    <border>
      <left style="medium">
        <color rgb="FFFFFFFF"/>
      </left>
      <right style="medium">
        <color rgb="FFFFFFFF"/>
      </right>
      <top/>
      <bottom style="medium">
        <color rgb="FF006738"/>
      </bottom>
      <diagonal/>
    </border>
    <border>
      <left/>
      <right style="medium">
        <color rgb="FFFFFFFF"/>
      </right>
      <top/>
      <bottom style="medium">
        <color rgb="FF006738"/>
      </bottom>
      <diagonal/>
    </border>
    <border>
      <left style="thick">
        <color auto="1"/>
      </left>
      <right style="thick">
        <color auto="1"/>
      </right>
      <top style="thick">
        <color auto="1"/>
      </top>
      <bottom style="thick">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hair">
        <color auto="1"/>
      </bottom>
      <diagonal/>
    </border>
    <border>
      <left/>
      <right/>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n">
        <color auto="1"/>
      </left>
      <right style="thick">
        <color auto="1"/>
      </right>
      <top style="hair">
        <color auto="1"/>
      </top>
      <bottom/>
      <diagonal/>
    </border>
    <border>
      <left style="thin">
        <color auto="1"/>
      </left>
      <right style="thin">
        <color auto="1"/>
      </right>
      <top style="hair">
        <color auto="1"/>
      </top>
      <bottom/>
      <diagonal/>
    </border>
    <border>
      <left/>
      <right style="thin">
        <color auto="1"/>
      </right>
      <top style="hair">
        <color auto="1"/>
      </top>
      <bottom/>
      <diagonal/>
    </border>
    <border>
      <left style="thick">
        <color auto="1"/>
      </left>
      <right/>
      <top style="hair">
        <color auto="1"/>
      </top>
      <bottom/>
      <diagonal/>
    </border>
    <border>
      <left style="thin">
        <color auto="1"/>
      </left>
      <right style="thick">
        <color auto="1"/>
      </right>
      <top style="hair">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ck">
        <color auto="1"/>
      </left>
      <right/>
      <top style="hair">
        <color auto="1"/>
      </top>
      <bottom style="hair">
        <color auto="1"/>
      </bottom>
      <diagonal/>
    </border>
    <border>
      <left style="thin">
        <color auto="1"/>
      </left>
      <right style="thick">
        <color auto="1"/>
      </right>
      <top/>
      <bottom style="thick">
        <color auto="1"/>
      </bottom>
      <diagonal/>
    </border>
    <border>
      <left style="thin">
        <color auto="1"/>
      </left>
      <right style="thin">
        <color auto="1"/>
      </right>
      <top/>
      <bottom style="thick">
        <color auto="1"/>
      </bottom>
      <diagonal/>
    </border>
    <border>
      <left/>
      <right style="thin">
        <color auto="1"/>
      </right>
      <top/>
      <bottom style="thick">
        <color auto="1"/>
      </bottom>
      <diagonal/>
    </border>
    <border>
      <left style="thick">
        <color auto="1"/>
      </left>
      <right style="thick">
        <color auto="1"/>
      </right>
      <top style="hair">
        <color auto="1"/>
      </top>
      <bottom style="thick">
        <color auto="1"/>
      </bottom>
      <diagonal/>
    </border>
    <border>
      <left style="thick">
        <color auto="1"/>
      </left>
      <right/>
      <top style="hair">
        <color auto="1"/>
      </top>
      <bottom style="thick">
        <color auto="1"/>
      </bottom>
      <diagonal/>
    </border>
    <border>
      <left style="thin">
        <color auto="1"/>
      </left>
      <right style="thick">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thick">
        <color auto="1"/>
      </top>
      <bottom style="medium">
        <color auto="1"/>
      </bottom>
      <diagonal/>
    </border>
    <border>
      <left style="thick">
        <color auto="1"/>
      </left>
      <right style="thick">
        <color auto="1"/>
      </right>
      <top style="thick">
        <color auto="1"/>
      </top>
      <bottom style="hair">
        <color auto="1"/>
      </bottom>
      <diagonal/>
    </border>
    <border>
      <left style="thick">
        <color auto="1"/>
      </left>
      <right/>
      <top style="thick">
        <color auto="1"/>
      </top>
      <bottom style="hair">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auto="1"/>
      </right>
      <top style="medium">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ck">
        <color auto="1"/>
      </left>
      <right/>
      <top/>
      <bottom style="hair">
        <color auto="1"/>
      </bottom>
      <diagonal/>
    </border>
    <border>
      <left style="thick">
        <color auto="1"/>
      </left>
      <right style="thick">
        <color auto="1"/>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ck">
        <color auto="1"/>
      </right>
      <top/>
      <bottom style="hair">
        <color auto="1"/>
      </bottom>
      <diagonal/>
    </border>
    <border>
      <left style="medium">
        <color rgb="FF006738"/>
      </left>
      <right style="medium">
        <color rgb="FF006738"/>
      </right>
      <top/>
      <bottom style="medium">
        <color rgb="FF006738"/>
      </bottom>
      <diagonal/>
    </border>
    <border>
      <left/>
      <right style="medium">
        <color rgb="FF006738"/>
      </right>
      <top/>
      <bottom style="medium">
        <color rgb="FF006738"/>
      </bottom>
      <diagonal/>
    </border>
    <border>
      <left style="medium">
        <color rgb="FF006738"/>
      </left>
      <right style="medium">
        <color rgb="FF006738"/>
      </right>
      <top/>
      <bottom style="thin">
        <color indexed="64"/>
      </bottom>
      <diagonal/>
    </border>
    <border>
      <left/>
      <right style="medium">
        <color rgb="FF006738"/>
      </right>
      <top/>
      <bottom style="thin">
        <color indexed="64"/>
      </bottom>
      <diagonal/>
    </border>
  </borders>
  <cellStyleXfs count="8">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164" fontId="27" fillId="0" borderId="0" applyFont="0" applyFill="0" applyBorder="0" applyAlignment="0" applyProtection="0"/>
  </cellStyleXfs>
  <cellXfs count="312">
    <xf numFmtId="0" fontId="0" fillId="0" borderId="0" xfId="0"/>
    <xf numFmtId="0" fontId="3" fillId="0" borderId="6" xfId="0" applyFont="1" applyBorder="1" applyAlignment="1">
      <alignment horizontal="center" vertical="center" wrapText="1" readingOrder="2"/>
    </xf>
    <xf numFmtId="0" fontId="3" fillId="0" borderId="7"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4" fillId="0" borderId="10" xfId="0" applyFont="1" applyBorder="1" applyAlignment="1">
      <alignment horizontal="right" vertical="center" wrapText="1" readingOrder="2"/>
    </xf>
    <xf numFmtId="0" fontId="0" fillId="0" borderId="10" xfId="0" applyBorder="1"/>
    <xf numFmtId="0" fontId="0" fillId="0" borderId="11" xfId="0" applyBorder="1"/>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 xfId="0" applyFont="1" applyBorder="1" applyAlignment="1">
      <alignment horizontal="center" vertical="center" wrapText="1" readingOrder="2"/>
    </xf>
    <xf numFmtId="0" fontId="6" fillId="0" borderId="4" xfId="0" applyFont="1" applyBorder="1" applyAlignment="1">
      <alignment horizontal="right" vertical="center" wrapText="1" readingOrder="2"/>
    </xf>
    <xf numFmtId="0" fontId="6" fillId="0" borderId="2" xfId="0" applyFont="1" applyBorder="1" applyAlignment="1">
      <alignment horizontal="center" vertical="center" wrapText="1" readingOrder="2"/>
    </xf>
    <xf numFmtId="0" fontId="6" fillId="0" borderId="5" xfId="0" applyFont="1" applyBorder="1" applyAlignment="1">
      <alignment horizontal="right" vertical="center" wrapText="1" readingOrder="2"/>
    </xf>
    <xf numFmtId="0" fontId="6" fillId="0" borderId="5" xfId="0" applyFont="1" applyBorder="1" applyAlignment="1">
      <alignment horizontal="center" vertical="center" wrapText="1" readingOrder="2"/>
    </xf>
    <xf numFmtId="0" fontId="6" fillId="0" borderId="4" xfId="0" applyFont="1" applyBorder="1" applyAlignment="1">
      <alignment horizontal="center" vertical="center" wrapText="1" readingOrder="2"/>
    </xf>
    <xf numFmtId="0" fontId="6" fillId="0" borderId="7" xfId="0" applyFont="1" applyBorder="1" applyAlignment="1">
      <alignment horizontal="right" vertical="center" wrapText="1" readingOrder="2"/>
    </xf>
    <xf numFmtId="0" fontId="6" fillId="0" borderId="6" xfId="0" applyFont="1" applyBorder="1" applyAlignment="1">
      <alignment horizontal="right" vertical="center" wrapText="1" readingOrder="2"/>
    </xf>
    <xf numFmtId="0" fontId="7" fillId="0" borderId="2"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6" fillId="0" borderId="6" xfId="0" applyFont="1" applyBorder="1" applyAlignment="1">
      <alignment horizontal="center" vertical="center" wrapText="1" readingOrder="2"/>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0" fillId="0" borderId="0" xfId="0" applyAlignment="1">
      <alignment vertical="center"/>
    </xf>
    <xf numFmtId="0" fontId="6" fillId="0" borderId="13" xfId="0" applyFont="1" applyBorder="1" applyAlignment="1">
      <alignment horizontal="center" vertical="center" wrapText="1"/>
    </xf>
    <xf numFmtId="0" fontId="0" fillId="0" borderId="0" xfId="0" applyAlignment="1">
      <alignment horizontal="center" vertical="center" wrapText="1"/>
    </xf>
    <xf numFmtId="0" fontId="6" fillId="0" borderId="14" xfId="0" applyFont="1" applyBorder="1" applyAlignment="1">
      <alignment horizontal="center" vertical="center" wrapText="1"/>
    </xf>
    <xf numFmtId="0" fontId="0" fillId="0" borderId="14" xfId="0" applyBorder="1"/>
    <xf numFmtId="0" fontId="6" fillId="0" borderId="15" xfId="0" applyFont="1" applyBorder="1" applyAlignment="1">
      <alignment horizontal="center" vertical="center" wrapText="1"/>
    </xf>
    <xf numFmtId="0" fontId="0" fillId="0" borderId="15" xfId="0" applyBorder="1"/>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18" xfId="0" applyBorder="1"/>
    <xf numFmtId="0" fontId="0" fillId="0" borderId="19" xfId="0" applyBorder="1"/>
    <xf numFmtId="0" fontId="6" fillId="0" borderId="1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8" xfId="0" applyFont="1" applyBorder="1" applyAlignment="1">
      <alignment horizontal="center" vertical="center" wrapText="1" readingOrder="2"/>
    </xf>
    <xf numFmtId="0" fontId="6" fillId="0" borderId="10" xfId="0" applyFont="1" applyBorder="1" applyAlignment="1">
      <alignment horizontal="right" vertical="center" wrapText="1" readingOrder="2"/>
    </xf>
    <xf numFmtId="0" fontId="6" fillId="0" borderId="10" xfId="0" applyFont="1" applyBorder="1" applyAlignment="1">
      <alignment horizontal="center" vertical="center" wrapText="1" readingOrder="2"/>
    </xf>
    <xf numFmtId="0" fontId="6" fillId="2" borderId="10" xfId="0" applyFont="1" applyFill="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6" fillId="0" borderId="15" xfId="0" applyFont="1" applyBorder="1" applyAlignment="1">
      <alignment horizontal="right" vertical="center" wrapText="1" readingOrder="2"/>
    </xf>
    <xf numFmtId="0" fontId="6" fillId="0" borderId="16" xfId="0" applyFont="1" applyBorder="1" applyAlignment="1">
      <alignment horizontal="center" vertical="center" wrapText="1" readingOrder="2"/>
    </xf>
    <xf numFmtId="0" fontId="6" fillId="0" borderId="13" xfId="0" applyFont="1" applyBorder="1" applyAlignment="1">
      <alignment horizontal="center" vertical="center" wrapText="1" readingOrder="2"/>
    </xf>
    <xf numFmtId="0" fontId="6" fillId="0" borderId="17" xfId="0" applyFont="1" applyBorder="1" applyAlignment="1">
      <alignment horizontal="center" vertical="center" wrapText="1" readingOrder="2"/>
    </xf>
    <xf numFmtId="0" fontId="6" fillId="0" borderId="11" xfId="0" applyFont="1" applyBorder="1" applyAlignment="1">
      <alignment horizontal="right" vertical="center" wrapText="1" readingOrder="2"/>
    </xf>
    <xf numFmtId="0" fontId="6" fillId="0" borderId="19" xfId="0" applyFont="1" applyBorder="1" applyAlignment="1">
      <alignment horizontal="right" vertical="center" wrapText="1" readingOrder="2"/>
    </xf>
    <xf numFmtId="0" fontId="6" fillId="0" borderId="26" xfId="0" applyFont="1" applyBorder="1" applyAlignment="1">
      <alignment horizontal="center" vertical="center" wrapText="1" readingOrder="2"/>
    </xf>
    <xf numFmtId="0" fontId="6" fillId="0" borderId="27" xfId="0" applyFont="1" applyBorder="1" applyAlignment="1">
      <alignment horizontal="center" vertical="center" wrapText="1" readingOrder="2"/>
    </xf>
    <xf numFmtId="0" fontId="6" fillId="0" borderId="1" xfId="0" applyFont="1" applyBorder="1" applyAlignment="1">
      <alignment horizontal="right" vertical="center" wrapText="1" readingOrder="2"/>
    </xf>
    <xf numFmtId="0" fontId="6" fillId="0" borderId="2" xfId="0" applyFont="1" applyBorder="1" applyAlignment="1">
      <alignment horizontal="right" vertical="center" wrapText="1" readingOrder="2"/>
    </xf>
    <xf numFmtId="0" fontId="6" fillId="0" borderId="9" xfId="0" applyFont="1" applyBorder="1" applyAlignment="1">
      <alignment horizontal="right" vertical="center" wrapText="1" readingOrder="2"/>
    </xf>
    <xf numFmtId="0" fontId="6" fillId="0" borderId="8" xfId="0" applyFont="1" applyBorder="1" applyAlignment="1">
      <alignment horizontal="right" vertical="center" wrapText="1" readingOrder="2"/>
    </xf>
    <xf numFmtId="0" fontId="10" fillId="0" borderId="3" xfId="0" applyFont="1" applyBorder="1" applyAlignment="1">
      <alignment horizontal="right" vertical="center" wrapText="1" readingOrder="2"/>
    </xf>
    <xf numFmtId="0" fontId="10" fillId="0" borderId="4" xfId="0" applyFont="1" applyBorder="1" applyAlignment="1">
      <alignment horizontal="right" vertical="center" wrapText="1" readingOrder="2"/>
    </xf>
    <xf numFmtId="0" fontId="6" fillId="2" borderId="13" xfId="0" applyFont="1" applyFill="1" applyBorder="1" applyAlignment="1">
      <alignment horizontal="center" vertical="center" wrapText="1" readingOrder="2"/>
    </xf>
    <xf numFmtId="0" fontId="10" fillId="0" borderId="27" xfId="0" applyFont="1" applyBorder="1" applyAlignment="1">
      <alignment horizontal="right" vertical="center" wrapText="1" readingOrder="2"/>
    </xf>
    <xf numFmtId="0" fontId="10" fillId="0" borderId="6" xfId="0" applyFont="1" applyBorder="1" applyAlignment="1">
      <alignment horizontal="right" vertical="center" wrapText="1" readingOrder="2"/>
    </xf>
    <xf numFmtId="0" fontId="0" fillId="0" borderId="0" xfId="0" applyFont="1"/>
    <xf numFmtId="0" fontId="11" fillId="0" borderId="4" xfId="0" applyFont="1" applyBorder="1" applyAlignment="1">
      <alignment horizontal="right" vertical="center" wrapText="1" readingOrder="2"/>
    </xf>
    <xf numFmtId="0" fontId="11" fillId="0" borderId="10" xfId="0" applyFont="1" applyBorder="1" applyAlignment="1">
      <alignment horizontal="center" vertical="center" wrapText="1" readingOrder="2"/>
    </xf>
    <xf numFmtId="0" fontId="6" fillId="0" borderId="10" xfId="0" applyFont="1" applyFill="1" applyBorder="1" applyAlignment="1">
      <alignment horizontal="right" vertical="center" wrapText="1" readingOrder="2"/>
    </xf>
    <xf numFmtId="0" fontId="10" fillId="0" borderId="15" xfId="0" applyFont="1" applyBorder="1" applyAlignment="1">
      <alignment horizontal="right" vertical="center" wrapText="1" readingOrder="2"/>
    </xf>
    <xf numFmtId="0" fontId="11" fillId="0" borderId="13" xfId="0" applyFont="1" applyBorder="1" applyAlignment="1">
      <alignment horizontal="center" vertical="center" wrapText="1" readingOrder="2"/>
    </xf>
    <xf numFmtId="0" fontId="6" fillId="0" borderId="18" xfId="0" applyFont="1" applyBorder="1" applyAlignment="1">
      <alignment horizontal="center" vertical="center" wrapText="1" readingOrder="2"/>
    </xf>
    <xf numFmtId="0" fontId="6" fillId="0" borderId="11" xfId="0" applyFont="1" applyBorder="1" applyAlignment="1">
      <alignment horizontal="center" vertical="center" wrapText="1" readingOrder="2"/>
    </xf>
    <xf numFmtId="0" fontId="11" fillId="0" borderId="14" xfId="0" applyFont="1" applyBorder="1" applyAlignment="1">
      <alignment horizontal="right" vertical="center" wrapText="1" readingOrder="2"/>
    </xf>
    <xf numFmtId="0" fontId="11" fillId="0" borderId="18" xfId="0" applyFont="1" applyBorder="1" applyAlignment="1">
      <alignment horizontal="right" vertical="center" wrapText="1" readingOrder="2"/>
    </xf>
    <xf numFmtId="0" fontId="11" fillId="0" borderId="6" xfId="0" applyFont="1" applyBorder="1" applyAlignment="1">
      <alignment horizontal="right" vertical="center" wrapText="1" readingOrder="2"/>
    </xf>
    <xf numFmtId="0" fontId="11" fillId="2" borderId="14" xfId="0" applyFont="1" applyFill="1" applyBorder="1" applyAlignment="1">
      <alignment horizontal="center" vertical="center" wrapText="1" readingOrder="2"/>
    </xf>
    <xf numFmtId="0" fontId="11" fillId="2" borderId="15" xfId="0" applyFont="1" applyFill="1" applyBorder="1" applyAlignment="1">
      <alignment horizontal="center" vertical="center" wrapText="1" readingOrder="2"/>
    </xf>
    <xf numFmtId="0" fontId="11" fillId="2" borderId="16" xfId="0" applyFont="1" applyFill="1" applyBorder="1" applyAlignment="1">
      <alignment horizontal="center" vertical="center" wrapText="1" readingOrder="2"/>
    </xf>
    <xf numFmtId="0" fontId="11" fillId="2" borderId="17" xfId="0" applyFont="1" applyFill="1" applyBorder="1" applyAlignment="1">
      <alignment horizontal="center" vertical="center" wrapText="1" readingOrder="2"/>
    </xf>
    <xf numFmtId="0" fontId="6" fillId="0" borderId="19" xfId="0" applyFont="1" applyBorder="1" applyAlignment="1">
      <alignment horizontal="center" vertical="center" wrapText="1" readingOrder="2"/>
    </xf>
    <xf numFmtId="0" fontId="7" fillId="0" borderId="30" xfId="0" applyFont="1" applyFill="1" applyBorder="1" applyAlignment="1">
      <alignment horizontal="center" vertical="center" wrapText="1" readingOrder="2"/>
    </xf>
    <xf numFmtId="0" fontId="7" fillId="0" borderId="31" xfId="0" applyFont="1" applyFill="1" applyBorder="1" applyAlignment="1">
      <alignment horizontal="center" vertical="center" wrapText="1" readingOrder="2"/>
    </xf>
    <xf numFmtId="0" fontId="0" fillId="0" borderId="0" xfId="0" applyAlignment="1">
      <alignment vertical="center" wrapText="1"/>
    </xf>
    <xf numFmtId="0" fontId="12" fillId="0" borderId="10" xfId="0" applyFont="1" applyBorder="1" applyAlignment="1">
      <alignment horizontal="right" vertical="center" wrapText="1" readingOrder="2"/>
    </xf>
    <xf numFmtId="0" fontId="13" fillId="5" borderId="32" xfId="0" applyFont="1" applyFill="1" applyBorder="1"/>
    <xf numFmtId="0" fontId="14" fillId="5" borderId="32" xfId="0" applyFont="1" applyFill="1" applyBorder="1"/>
    <xf numFmtId="0" fontId="0" fillId="0" borderId="33" xfId="0" applyBorder="1"/>
    <xf numFmtId="0" fontId="13" fillId="0" borderId="33" xfId="0" applyFont="1" applyFill="1" applyBorder="1"/>
    <xf numFmtId="0" fontId="13" fillId="3" borderId="34" xfId="0" applyFont="1" applyFill="1" applyBorder="1"/>
    <xf numFmtId="0" fontId="14" fillId="3" borderId="34" xfId="0" applyFont="1" applyFill="1" applyBorder="1"/>
    <xf numFmtId="0" fontId="0" fillId="0" borderId="34" xfId="0" applyBorder="1"/>
    <xf numFmtId="0" fontId="0" fillId="0" borderId="34" xfId="0" applyBorder="1" applyAlignment="1">
      <alignment horizontal="right" indent="3"/>
    </xf>
    <xf numFmtId="0" fontId="15" fillId="0" borderId="32" xfId="0" applyFont="1" applyBorder="1" applyAlignment="1">
      <alignment horizontal="center"/>
    </xf>
    <xf numFmtId="0" fontId="0" fillId="0" borderId="35" xfId="0" applyBorder="1" applyAlignment="1">
      <alignment horizontal="center"/>
    </xf>
    <xf numFmtId="0" fontId="17" fillId="6" borderId="38" xfId="0" applyFont="1" applyFill="1" applyBorder="1" applyAlignment="1">
      <alignment horizontal="center" vertical="center"/>
    </xf>
    <xf numFmtId="0" fontId="0" fillId="0" borderId="42" xfId="0" applyBorder="1"/>
    <xf numFmtId="0" fontId="18" fillId="0" borderId="46" xfId="0" applyFont="1" applyBorder="1" applyAlignment="1">
      <alignment horizontal="right" vertical="top" indent="9"/>
    </xf>
    <xf numFmtId="0" fontId="18" fillId="0" borderId="46" xfId="0" applyFont="1" applyBorder="1" applyAlignment="1">
      <alignment horizontal="right" indent="4"/>
    </xf>
    <xf numFmtId="0" fontId="17" fillId="7" borderId="46" xfId="0" applyFont="1" applyFill="1" applyBorder="1"/>
    <xf numFmtId="0" fontId="1" fillId="0" borderId="10" xfId="0" applyFont="1" applyBorder="1" applyAlignment="1">
      <alignment horizontal="center" vertical="center" wrapText="1" readingOrder="2"/>
    </xf>
    <xf numFmtId="0" fontId="1" fillId="0" borderId="10" xfId="0" applyFont="1" applyBorder="1" applyAlignment="1">
      <alignment horizontal="center" vertical="center" wrapText="1"/>
    </xf>
    <xf numFmtId="0" fontId="0" fillId="0" borderId="10" xfId="0" applyBorder="1" applyAlignment="1">
      <alignment horizontal="center" vertical="center" wrapText="1"/>
    </xf>
    <xf numFmtId="0" fontId="2" fillId="0" borderId="10" xfId="0" applyFont="1" applyBorder="1" applyAlignment="1">
      <alignment horizontal="center" vertical="center" wrapText="1" readingOrder="2"/>
    </xf>
    <xf numFmtId="0" fontId="26" fillId="0" borderId="0" xfId="0" applyFont="1" applyAlignment="1">
      <alignment wrapText="1"/>
    </xf>
    <xf numFmtId="0" fontId="7" fillId="2" borderId="25"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3" fillId="0" borderId="0" xfId="0" applyFont="1"/>
    <xf numFmtId="0" fontId="29" fillId="0" borderId="14" xfId="0" applyFont="1" applyBorder="1" applyAlignment="1">
      <alignment horizontal="center" vertical="center" wrapText="1" readingOrder="2"/>
    </xf>
    <xf numFmtId="0" fontId="29" fillId="0" borderId="15" xfId="0" applyFont="1" applyBorder="1" applyAlignment="1">
      <alignment horizontal="center" vertical="center" wrapText="1" readingOrder="2"/>
    </xf>
    <xf numFmtId="0" fontId="29" fillId="0" borderId="18" xfId="0" applyFont="1" applyBorder="1" applyAlignment="1">
      <alignment horizontal="center" vertical="center" wrapText="1" readingOrder="2"/>
    </xf>
    <xf numFmtId="0" fontId="29" fillId="0" borderId="19" xfId="0" applyFont="1" applyBorder="1" applyAlignment="1">
      <alignment horizontal="center" vertical="center" wrapText="1" readingOrder="2"/>
    </xf>
    <xf numFmtId="164" fontId="0" fillId="0" borderId="34" xfId="7" applyFont="1" applyBorder="1" applyAlignment="1">
      <alignment horizontal="center" vertical="center"/>
    </xf>
    <xf numFmtId="164" fontId="13" fillId="3" borderId="34" xfId="7" applyFont="1" applyFill="1" applyBorder="1" applyAlignment="1">
      <alignment horizontal="center" vertical="center"/>
    </xf>
    <xf numFmtId="164" fontId="13" fillId="0" borderId="33" xfId="7" applyFont="1" applyFill="1" applyBorder="1" applyAlignment="1">
      <alignment horizontal="center" vertical="center"/>
    </xf>
    <xf numFmtId="164" fontId="13" fillId="5" borderId="32" xfId="7" applyFont="1" applyFill="1" applyBorder="1" applyAlignment="1">
      <alignment horizontal="center" vertical="center"/>
    </xf>
    <xf numFmtId="0" fontId="30" fillId="0" borderId="10" xfId="0" applyFont="1" applyBorder="1" applyAlignment="1">
      <alignment horizontal="center"/>
    </xf>
    <xf numFmtId="1" fontId="30" fillId="0" borderId="10" xfId="0" applyNumberFormat="1" applyFont="1" applyBorder="1" applyAlignment="1">
      <alignment horizontal="center"/>
    </xf>
    <xf numFmtId="0" fontId="30" fillId="0" borderId="10" xfId="0" applyFont="1" applyBorder="1" applyAlignment="1">
      <alignment horizontal="center" wrapText="1"/>
    </xf>
    <xf numFmtId="0" fontId="31" fillId="0" borderId="0" xfId="0" applyFont="1"/>
    <xf numFmtId="0" fontId="26" fillId="0" borderId="0" xfId="0" applyFont="1" applyAlignment="1">
      <alignment horizontal="right" vertical="center" wrapText="1" indent="2"/>
    </xf>
    <xf numFmtId="0" fontId="30" fillId="0" borderId="10" xfId="0" applyFont="1" applyFill="1" applyBorder="1" applyAlignment="1">
      <alignment horizontal="center" wrapText="1"/>
    </xf>
    <xf numFmtId="0" fontId="3" fillId="0" borderId="63" xfId="0" applyFont="1" applyBorder="1" applyAlignment="1">
      <alignment horizontal="center" vertical="center" wrapText="1" readingOrder="2"/>
    </xf>
    <xf numFmtId="0" fontId="5" fillId="0" borderId="27" xfId="0" applyFont="1" applyBorder="1" applyAlignment="1">
      <alignment horizontal="center" vertical="center" wrapText="1"/>
    </xf>
    <xf numFmtId="0" fontId="5" fillId="0" borderId="63" xfId="0" applyFont="1" applyBorder="1" applyAlignment="1">
      <alignment horizontal="center" vertical="center" wrapText="1"/>
    </xf>
    <xf numFmtId="0" fontId="6" fillId="0" borderId="64" xfId="0" applyFont="1" applyBorder="1" applyAlignment="1">
      <alignment horizontal="center" vertical="center" wrapText="1" readingOrder="2"/>
    </xf>
    <xf numFmtId="0" fontId="6" fillId="0" borderId="65" xfId="0" applyFont="1" applyBorder="1" applyAlignment="1">
      <alignment horizontal="center" vertical="center" wrapText="1" readingOrder="2"/>
    </xf>
    <xf numFmtId="14" fontId="6" fillId="0" borderId="65" xfId="0" applyNumberFormat="1" applyFont="1" applyBorder="1" applyAlignment="1">
      <alignment horizontal="center" vertical="center" wrapText="1" readingOrder="2"/>
    </xf>
    <xf numFmtId="0" fontId="6" fillId="0" borderId="65" xfId="0" applyFont="1" applyBorder="1" applyAlignment="1">
      <alignment horizontal="right" vertical="center" wrapText="1" readingOrder="2"/>
    </xf>
    <xf numFmtId="0" fontId="6" fillId="0" borderId="66" xfId="0" applyFont="1" applyBorder="1" applyAlignment="1">
      <alignment horizontal="center" vertical="center" wrapText="1" readingOrder="2"/>
    </xf>
    <xf numFmtId="0" fontId="6" fillId="0" borderId="58" xfId="0" applyFont="1" applyBorder="1" applyAlignment="1">
      <alignment horizontal="center" vertical="center" wrapText="1" readingOrder="2"/>
    </xf>
    <xf numFmtId="14" fontId="6" fillId="0" borderId="10" xfId="0" applyNumberFormat="1" applyFont="1" applyBorder="1" applyAlignment="1">
      <alignment horizontal="center" vertical="center" wrapText="1" readingOrder="2"/>
    </xf>
    <xf numFmtId="0" fontId="6" fillId="0" borderId="59" xfId="0" applyFont="1" applyBorder="1" applyAlignment="1">
      <alignment horizontal="center" vertical="center" wrapText="1" readingOrder="2"/>
    </xf>
    <xf numFmtId="0" fontId="6" fillId="0" borderId="60" xfId="0" applyFont="1" applyBorder="1" applyAlignment="1">
      <alignment horizontal="center" vertical="center" wrapText="1" readingOrder="2"/>
    </xf>
    <xf numFmtId="0" fontId="6" fillId="0" borderId="61" xfId="0" applyFont="1" applyBorder="1" applyAlignment="1">
      <alignment horizontal="center" vertical="center" wrapText="1" readingOrder="2"/>
    </xf>
    <xf numFmtId="14" fontId="6" fillId="0" borderId="61" xfId="0" applyNumberFormat="1" applyFont="1" applyBorder="1" applyAlignment="1">
      <alignment horizontal="center" vertical="center" wrapText="1" readingOrder="2"/>
    </xf>
    <xf numFmtId="0" fontId="6" fillId="0" borderId="61" xfId="0" applyFont="1" applyBorder="1" applyAlignment="1">
      <alignment horizontal="right" vertical="top" wrapText="1" readingOrder="2"/>
    </xf>
    <xf numFmtId="0" fontId="6" fillId="0" borderId="62" xfId="0" applyFont="1" applyBorder="1" applyAlignment="1">
      <alignment horizontal="center" vertical="center" wrapText="1" readingOrder="2"/>
    </xf>
    <xf numFmtId="0" fontId="6" fillId="0" borderId="67" xfId="0" applyFont="1" applyBorder="1" applyAlignment="1">
      <alignment horizontal="center" vertical="center" wrapText="1" readingOrder="2"/>
    </xf>
    <xf numFmtId="14" fontId="6" fillId="0" borderId="11" xfId="0" applyNumberFormat="1" applyFont="1" applyBorder="1" applyAlignment="1">
      <alignment horizontal="center" vertical="center" wrapText="1" readingOrder="2"/>
    </xf>
    <xf numFmtId="0" fontId="6" fillId="0" borderId="68" xfId="0" applyFont="1" applyBorder="1" applyAlignment="1">
      <alignment horizontal="center" vertical="center" wrapText="1" readingOrder="2"/>
    </xf>
    <xf numFmtId="16" fontId="6" fillId="9" borderId="64" xfId="0" applyNumberFormat="1" applyFont="1" applyFill="1" applyBorder="1" applyAlignment="1">
      <alignment horizontal="center" vertical="center" wrapText="1" readingOrder="2"/>
    </xf>
    <xf numFmtId="0" fontId="11" fillId="9" borderId="65" xfId="0" applyNumberFormat="1" applyFont="1" applyFill="1" applyBorder="1" applyAlignment="1">
      <alignment horizontal="center" vertical="center" readingOrder="2"/>
    </xf>
    <xf numFmtId="0" fontId="11" fillId="9" borderId="65" xfId="0" applyFont="1" applyFill="1" applyBorder="1" applyAlignment="1">
      <alignment horizontal="right" vertical="center" wrapText="1" readingOrder="2"/>
    </xf>
    <xf numFmtId="0" fontId="6" fillId="9" borderId="65" xfId="0" applyFont="1" applyFill="1" applyBorder="1" applyAlignment="1">
      <alignment horizontal="center" vertical="center" wrapText="1" readingOrder="2"/>
    </xf>
    <xf numFmtId="0" fontId="6" fillId="9" borderId="66" xfId="0" applyFont="1" applyFill="1" applyBorder="1" applyAlignment="1">
      <alignment horizontal="center" vertical="center" wrapText="1" readingOrder="2"/>
    </xf>
    <xf numFmtId="16" fontId="6" fillId="9" borderId="67" xfId="0" applyNumberFormat="1" applyFont="1" applyFill="1" applyBorder="1" applyAlignment="1">
      <alignment horizontal="center" vertical="center" wrapText="1" readingOrder="2"/>
    </xf>
    <xf numFmtId="14" fontId="6" fillId="9" borderId="10" xfId="0" applyNumberFormat="1" applyFont="1" applyFill="1" applyBorder="1" applyAlignment="1">
      <alignment horizontal="center" vertical="center" wrapText="1" readingOrder="2"/>
    </xf>
    <xf numFmtId="0" fontId="6" fillId="9" borderId="10" xfId="0" applyFont="1" applyFill="1" applyBorder="1" applyAlignment="1">
      <alignment horizontal="right" vertical="center" wrapText="1" readingOrder="2"/>
    </xf>
    <xf numFmtId="0" fontId="11" fillId="9" borderId="10" xfId="0" applyFont="1" applyFill="1" applyBorder="1" applyAlignment="1">
      <alignment horizontal="center" vertical="center"/>
    </xf>
    <xf numFmtId="0" fontId="11" fillId="9" borderId="59" xfId="0" applyFont="1" applyFill="1" applyBorder="1" applyAlignment="1">
      <alignment horizontal="center" vertical="center"/>
    </xf>
    <xf numFmtId="0" fontId="11" fillId="0" borderId="4" xfId="0" applyFont="1" applyBorder="1"/>
    <xf numFmtId="14" fontId="6" fillId="9" borderId="61" xfId="0" applyNumberFormat="1" applyFont="1" applyFill="1" applyBorder="1" applyAlignment="1">
      <alignment horizontal="center" vertical="center" wrapText="1" readingOrder="2"/>
    </xf>
    <xf numFmtId="0" fontId="6" fillId="9" borderId="61" xfId="0" applyFont="1" applyFill="1" applyBorder="1" applyAlignment="1">
      <alignment horizontal="right" vertical="center" readingOrder="2"/>
    </xf>
    <xf numFmtId="0" fontId="11" fillId="9" borderId="61" xfId="0" applyFont="1" applyFill="1" applyBorder="1" applyAlignment="1">
      <alignment horizontal="center" vertical="center"/>
    </xf>
    <xf numFmtId="0" fontId="11" fillId="9" borderId="62" xfId="0" applyFont="1" applyFill="1" applyBorder="1" applyAlignment="1">
      <alignment horizontal="center" vertical="center"/>
    </xf>
    <xf numFmtId="0" fontId="11" fillId="8" borderId="69" xfId="0" applyFont="1" applyFill="1" applyBorder="1" applyAlignment="1">
      <alignment horizontal="center" vertical="center" readingOrder="2"/>
    </xf>
    <xf numFmtId="0" fontId="11" fillId="8" borderId="13" xfId="0" applyFont="1" applyFill="1" applyBorder="1" applyAlignment="1">
      <alignment horizontal="center" vertical="center" readingOrder="2"/>
    </xf>
    <xf numFmtId="0" fontId="6" fillId="8" borderId="13" xfId="0" applyFont="1" applyFill="1" applyBorder="1" applyAlignment="1">
      <alignment horizontal="right" vertical="center" wrapText="1" readingOrder="2"/>
    </xf>
    <xf numFmtId="0" fontId="11" fillId="8" borderId="13" xfId="0" applyFont="1" applyFill="1" applyBorder="1" applyAlignment="1">
      <alignment horizontal="center" vertical="center"/>
    </xf>
    <xf numFmtId="0" fontId="11" fillId="8" borderId="70" xfId="0" applyFont="1" applyFill="1" applyBorder="1" applyAlignment="1">
      <alignment horizontal="center" vertical="center"/>
    </xf>
    <xf numFmtId="0" fontId="11" fillId="8" borderId="58" xfId="0" applyFont="1" applyFill="1" applyBorder="1" applyAlignment="1">
      <alignment horizontal="center" vertical="center" readingOrder="2"/>
    </xf>
    <xf numFmtId="0" fontId="11" fillId="8" borderId="10" xfId="0" applyFont="1" applyFill="1" applyBorder="1" applyAlignment="1">
      <alignment horizontal="center" vertical="center" readingOrder="2"/>
    </xf>
    <xf numFmtId="0" fontId="6" fillId="8" borderId="10" xfId="0" applyFont="1" applyFill="1" applyBorder="1" applyAlignment="1">
      <alignment horizontal="right" vertical="center" wrapText="1" readingOrder="2"/>
    </xf>
    <xf numFmtId="0" fontId="11" fillId="8" borderId="10" xfId="0" applyFont="1" applyFill="1" applyBorder="1" applyAlignment="1">
      <alignment horizontal="center" vertical="center"/>
    </xf>
    <xf numFmtId="0" fontId="11" fillId="8" borderId="59" xfId="0" applyFont="1" applyFill="1" applyBorder="1" applyAlignment="1">
      <alignment horizontal="center" vertical="center"/>
    </xf>
    <xf numFmtId="0" fontId="11" fillId="8" borderId="10" xfId="0" applyFont="1" applyFill="1" applyBorder="1" applyAlignment="1">
      <alignment horizontal="right" vertical="center" wrapText="1" readingOrder="2"/>
    </xf>
    <xf numFmtId="0" fontId="11" fillId="0" borderId="0" xfId="0" applyFont="1" applyAlignment="1">
      <alignment horizontal="center" vertical="center"/>
    </xf>
    <xf numFmtId="0" fontId="11" fillId="8" borderId="67" xfId="0" applyFont="1" applyFill="1" applyBorder="1" applyAlignment="1">
      <alignment horizontal="center" vertical="center" readingOrder="2"/>
    </xf>
    <xf numFmtId="0" fontId="11" fillId="8" borderId="11" xfId="0" applyFont="1" applyFill="1" applyBorder="1" applyAlignment="1">
      <alignment horizontal="center" vertical="center" readingOrder="2"/>
    </xf>
    <xf numFmtId="0" fontId="6" fillId="8" borderId="11" xfId="0" applyFont="1" applyFill="1" applyBorder="1" applyAlignment="1">
      <alignment horizontal="right" vertical="center" wrapText="1" readingOrder="2"/>
    </xf>
    <xf numFmtId="0" fontId="11" fillId="8" borderId="11" xfId="0" applyFont="1" applyFill="1" applyBorder="1" applyAlignment="1">
      <alignment horizontal="center" vertical="center"/>
    </xf>
    <xf numFmtId="0" fontId="11" fillId="8" borderId="68" xfId="0" applyFont="1" applyFill="1" applyBorder="1" applyAlignment="1">
      <alignment horizontal="center" vertical="center"/>
    </xf>
    <xf numFmtId="0" fontId="11" fillId="9" borderId="64" xfId="0" applyFont="1" applyFill="1" applyBorder="1" applyAlignment="1">
      <alignment horizontal="center" vertical="center" readingOrder="2"/>
    </xf>
    <xf numFmtId="0" fontId="11" fillId="9" borderId="65" xfId="0" applyFont="1" applyFill="1" applyBorder="1" applyAlignment="1">
      <alignment horizontal="center" vertical="center" readingOrder="2"/>
    </xf>
    <xf numFmtId="0" fontId="6" fillId="9" borderId="65" xfId="0" applyFont="1" applyFill="1" applyBorder="1" applyAlignment="1">
      <alignment horizontal="right" vertical="center" wrapText="1" readingOrder="2"/>
    </xf>
    <xf numFmtId="0" fontId="11" fillId="9" borderId="65" xfId="0" applyFont="1" applyFill="1" applyBorder="1" applyAlignment="1">
      <alignment horizontal="center" vertical="center"/>
    </xf>
    <xf numFmtId="0" fontId="11" fillId="9" borderId="66" xfId="0" applyFont="1" applyFill="1" applyBorder="1" applyAlignment="1">
      <alignment horizontal="center" vertical="center"/>
    </xf>
    <xf numFmtId="0" fontId="11" fillId="9" borderId="58" xfId="0" applyFont="1" applyFill="1" applyBorder="1" applyAlignment="1">
      <alignment horizontal="center" vertical="center" readingOrder="2"/>
    </xf>
    <xf numFmtId="0" fontId="11" fillId="9" borderId="10" xfId="0" applyFont="1" applyFill="1" applyBorder="1" applyAlignment="1">
      <alignment horizontal="center" vertical="center" readingOrder="2"/>
    </xf>
    <xf numFmtId="0" fontId="11" fillId="9" borderId="67" xfId="0" applyFont="1" applyFill="1" applyBorder="1" applyAlignment="1">
      <alignment horizontal="center" vertical="center" readingOrder="2"/>
    </xf>
    <xf numFmtId="0" fontId="11" fillId="9" borderId="11" xfId="0" applyFont="1" applyFill="1" applyBorder="1" applyAlignment="1">
      <alignment horizontal="center" vertical="center" readingOrder="2"/>
    </xf>
    <xf numFmtId="0" fontId="6" fillId="9" borderId="11" xfId="0" applyFont="1" applyFill="1" applyBorder="1" applyAlignment="1">
      <alignment horizontal="right" vertical="center" wrapText="1" readingOrder="2"/>
    </xf>
    <xf numFmtId="0" fontId="11" fillId="9" borderId="11" xfId="0" applyFont="1" applyFill="1" applyBorder="1" applyAlignment="1">
      <alignment horizontal="center" vertical="center"/>
    </xf>
    <xf numFmtId="0" fontId="11" fillId="9" borderId="68" xfId="0" applyFont="1" applyFill="1" applyBorder="1" applyAlignment="1">
      <alignment horizontal="center" vertical="center"/>
    </xf>
    <xf numFmtId="0" fontId="11" fillId="8" borderId="71" xfId="0" applyFont="1" applyFill="1" applyBorder="1" applyAlignment="1">
      <alignment horizontal="center" vertical="center" readingOrder="2"/>
    </xf>
    <xf numFmtId="0" fontId="11" fillId="8" borderId="72" xfId="0" applyFont="1" applyFill="1" applyBorder="1" applyAlignment="1">
      <alignment horizontal="center" vertical="center" readingOrder="2"/>
    </xf>
    <xf numFmtId="0" fontId="11" fillId="8" borderId="72" xfId="0" applyFont="1" applyFill="1" applyBorder="1" applyAlignment="1">
      <alignment horizontal="right" vertical="center" wrapText="1" readingOrder="2"/>
    </xf>
    <xf numFmtId="0" fontId="11" fillId="8" borderId="72" xfId="0" applyFont="1" applyFill="1" applyBorder="1" applyAlignment="1">
      <alignment horizontal="center" vertical="center"/>
    </xf>
    <xf numFmtId="0" fontId="11" fillId="8" borderId="73" xfId="0" applyFont="1" applyFill="1" applyBorder="1" applyAlignment="1">
      <alignment horizontal="center" vertical="center"/>
    </xf>
    <xf numFmtId="0" fontId="11" fillId="9" borderId="74" xfId="0" applyFont="1" applyFill="1" applyBorder="1" applyAlignment="1">
      <alignment horizontal="center" vertical="center" readingOrder="2"/>
    </xf>
    <xf numFmtId="0" fontId="11" fillId="9" borderId="75" xfId="0" applyFont="1" applyFill="1" applyBorder="1" applyAlignment="1">
      <alignment horizontal="center" vertical="center" wrapText="1" readingOrder="2"/>
    </xf>
    <xf numFmtId="0" fontId="11" fillId="9" borderId="75" xfId="0" applyFont="1" applyFill="1" applyBorder="1" applyAlignment="1">
      <alignment horizontal="right" vertical="center" wrapText="1" readingOrder="2"/>
    </xf>
    <xf numFmtId="0" fontId="11" fillId="9" borderId="57"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10" xfId="0" applyFont="1" applyFill="1" applyBorder="1" applyAlignment="1">
      <alignment horizontal="center" vertical="center" wrapText="1" readingOrder="2"/>
    </xf>
    <xf numFmtId="0" fontId="11" fillId="9" borderId="10" xfId="0" applyFont="1" applyFill="1" applyBorder="1" applyAlignment="1">
      <alignment horizontal="right" vertical="center" wrapText="1" readingOrder="2"/>
    </xf>
    <xf numFmtId="0" fontId="11" fillId="9" borderId="60" xfId="0" applyFont="1" applyFill="1" applyBorder="1" applyAlignment="1">
      <alignment horizontal="center" vertical="center" readingOrder="2"/>
    </xf>
    <xf numFmtId="0" fontId="11" fillId="9" borderId="61" xfId="0" applyFont="1" applyFill="1" applyBorder="1" applyAlignment="1">
      <alignment horizontal="center" vertical="center" wrapText="1" readingOrder="2"/>
    </xf>
    <xf numFmtId="0" fontId="11" fillId="9" borderId="61" xfId="0" applyFont="1" applyFill="1" applyBorder="1" applyAlignment="1">
      <alignment horizontal="right" vertical="center" wrapText="1" readingOrder="2"/>
    </xf>
    <xf numFmtId="0" fontId="11" fillId="8" borderId="64" xfId="0" applyFont="1" applyFill="1" applyBorder="1" applyAlignment="1">
      <alignment horizontal="center" vertical="center" readingOrder="2"/>
    </xf>
    <xf numFmtId="0" fontId="11" fillId="8" borderId="65" xfId="0" applyFont="1" applyFill="1" applyBorder="1" applyAlignment="1">
      <alignment horizontal="center" vertical="center" wrapText="1" readingOrder="2"/>
    </xf>
    <xf numFmtId="0" fontId="11" fillId="8" borderId="65" xfId="0" applyFont="1" applyFill="1" applyBorder="1" applyAlignment="1">
      <alignment horizontal="right" vertical="top" wrapText="1" readingOrder="2"/>
    </xf>
    <xf numFmtId="0" fontId="11" fillId="8" borderId="65" xfId="0" applyFont="1" applyFill="1" applyBorder="1" applyAlignment="1">
      <alignment horizontal="center" vertical="center"/>
    </xf>
    <xf numFmtId="0" fontId="11" fillId="8" borderId="66" xfId="0" applyFont="1" applyFill="1" applyBorder="1" applyAlignment="1">
      <alignment horizontal="center" vertical="center"/>
    </xf>
    <xf numFmtId="0" fontId="11" fillId="8" borderId="10" xfId="0" applyFont="1" applyFill="1" applyBorder="1" applyAlignment="1">
      <alignment horizontal="center" vertical="center" wrapText="1" readingOrder="2"/>
    </xf>
    <xf numFmtId="0" fontId="11" fillId="8" borderId="10" xfId="0" applyFont="1" applyFill="1" applyBorder="1" applyAlignment="1">
      <alignment horizontal="right" vertical="top" wrapText="1" readingOrder="2"/>
    </xf>
    <xf numFmtId="0" fontId="11" fillId="8" borderId="10" xfId="0" applyFont="1" applyFill="1" applyBorder="1" applyAlignment="1">
      <alignment horizontal="right" vertical="center" readingOrder="2"/>
    </xf>
    <xf numFmtId="0" fontId="11" fillId="8" borderId="60" xfId="0" applyFont="1" applyFill="1" applyBorder="1" applyAlignment="1">
      <alignment horizontal="center" vertical="center" readingOrder="2"/>
    </xf>
    <xf numFmtId="0" fontId="11" fillId="8" borderId="61" xfId="0" applyFont="1" applyFill="1" applyBorder="1" applyAlignment="1">
      <alignment horizontal="center" vertical="center" wrapText="1" readingOrder="2"/>
    </xf>
    <xf numFmtId="0" fontId="32" fillId="8" borderId="61" xfId="0" applyFont="1" applyFill="1" applyBorder="1" applyAlignment="1">
      <alignment horizontal="right" vertical="center" wrapText="1" readingOrder="2"/>
    </xf>
    <xf numFmtId="0" fontId="11" fillId="8" borderId="61" xfId="0" applyFont="1" applyFill="1" applyBorder="1" applyAlignment="1">
      <alignment horizontal="center" vertical="center"/>
    </xf>
    <xf numFmtId="0" fontId="11" fillId="8" borderId="62" xfId="0" applyFont="1" applyFill="1" applyBorder="1" applyAlignment="1">
      <alignment horizontal="center" vertical="center"/>
    </xf>
    <xf numFmtId="0" fontId="11" fillId="9" borderId="64" xfId="0" applyFont="1" applyFill="1" applyBorder="1" applyAlignment="1">
      <alignment horizontal="center" vertical="center" wrapText="1" readingOrder="2"/>
    </xf>
    <xf numFmtId="0" fontId="11" fillId="9" borderId="65" xfId="0" applyFont="1" applyFill="1" applyBorder="1" applyAlignment="1">
      <alignment horizontal="center" vertical="center" wrapText="1" readingOrder="2"/>
    </xf>
    <xf numFmtId="0" fontId="11" fillId="9" borderId="65" xfId="0" applyFont="1" applyFill="1" applyBorder="1" applyAlignment="1">
      <alignment horizontal="right" vertical="top" wrapText="1" readingOrder="2"/>
    </xf>
    <xf numFmtId="0" fontId="11" fillId="9" borderId="58" xfId="0" applyFont="1" applyFill="1" applyBorder="1" applyAlignment="1">
      <alignment horizontal="center" vertical="center" wrapText="1" readingOrder="2"/>
    </xf>
    <xf numFmtId="0" fontId="11" fillId="9" borderId="60" xfId="0" applyFont="1" applyFill="1" applyBorder="1" applyAlignment="1">
      <alignment horizontal="center" vertical="center" wrapText="1" readingOrder="2"/>
    </xf>
    <xf numFmtId="0" fontId="6" fillId="0" borderId="0" xfId="0" applyFont="1" applyBorder="1" applyAlignment="1">
      <alignment horizontal="center" vertical="center" wrapText="1" readingOrder="2"/>
    </xf>
    <xf numFmtId="164" fontId="0" fillId="0" borderId="0" xfId="7" applyFont="1" applyAlignment="1">
      <alignment horizontal="center" vertical="center"/>
    </xf>
    <xf numFmtId="164" fontId="0" fillId="0" borderId="35" xfId="7" applyFont="1" applyBorder="1" applyAlignment="1">
      <alignment horizontal="center" vertical="center"/>
    </xf>
    <xf numFmtId="164" fontId="15" fillId="0" borderId="32" xfId="7" applyFont="1" applyBorder="1" applyAlignment="1">
      <alignment horizontal="center" vertical="center"/>
    </xf>
    <xf numFmtId="0" fontId="17" fillId="7" borderId="76" xfId="0" applyFont="1" applyFill="1" applyBorder="1"/>
    <xf numFmtId="0" fontId="12" fillId="4" borderId="0" xfId="0" applyFont="1" applyFill="1" applyBorder="1" applyAlignment="1">
      <alignment vertical="center" wrapText="1" readingOrder="2"/>
    </xf>
    <xf numFmtId="0" fontId="0" fillId="0" borderId="0" xfId="0" applyBorder="1" applyAlignment="1">
      <alignment vertical="center" wrapText="1"/>
    </xf>
    <xf numFmtId="0" fontId="12" fillId="0" borderId="0" xfId="0" applyFont="1" applyBorder="1" applyAlignment="1">
      <alignment horizontal="right" vertical="center" wrapText="1" readingOrder="2"/>
    </xf>
    <xf numFmtId="0" fontId="0" fillId="0" borderId="0" xfId="0" applyBorder="1"/>
    <xf numFmtId="0" fontId="12" fillId="4" borderId="21" xfId="0" applyFont="1" applyFill="1" applyBorder="1" applyAlignment="1">
      <alignment vertical="center" wrapText="1" readingOrder="2"/>
    </xf>
    <xf numFmtId="0" fontId="0" fillId="0" borderId="21" xfId="0" applyBorder="1" applyAlignment="1">
      <alignment vertical="center" wrapText="1"/>
    </xf>
    <xf numFmtId="0" fontId="7" fillId="0" borderId="14" xfId="0" applyFont="1" applyBorder="1" applyAlignment="1">
      <alignment horizontal="center" vertical="center" wrapText="1" readingOrder="2"/>
    </xf>
    <xf numFmtId="0" fontId="33" fillId="0" borderId="29" xfId="0" applyFont="1" applyBorder="1" applyAlignment="1">
      <alignment horizontal="right" vertical="top" wrapText="1" readingOrder="2"/>
    </xf>
    <xf numFmtId="0" fontId="33" fillId="0" borderId="0" xfId="0" applyFont="1" applyAlignment="1">
      <alignment horizontal="right" vertical="top" wrapText="1"/>
    </xf>
    <xf numFmtId="0" fontId="33" fillId="0" borderId="0" xfId="0" applyFont="1" applyAlignment="1">
      <alignment horizontal="right" vertical="top" wrapText="1" readingOrder="2"/>
    </xf>
    <xf numFmtId="0" fontId="33" fillId="0" borderId="28" xfId="0" applyFont="1" applyBorder="1" applyAlignment="1">
      <alignment horizontal="right" vertical="top" wrapText="1" readingOrder="2"/>
    </xf>
    <xf numFmtId="0" fontId="33" fillId="0" borderId="81" xfId="0" applyFont="1" applyBorder="1" applyAlignment="1">
      <alignment horizontal="right" vertical="top" wrapText="1" readingOrder="2"/>
    </xf>
    <xf numFmtId="0" fontId="33" fillId="0" borderId="82" xfId="0" applyFont="1" applyBorder="1" applyAlignment="1">
      <alignment horizontal="right" vertical="top" wrapText="1" readingOrder="2"/>
    </xf>
    <xf numFmtId="0" fontId="33" fillId="0" borderId="0" xfId="0" applyFont="1" applyAlignment="1">
      <alignment wrapText="1"/>
    </xf>
    <xf numFmtId="0" fontId="33" fillId="0" borderId="83" xfId="0" applyFont="1" applyBorder="1" applyAlignment="1">
      <alignment horizontal="right" vertical="top" wrapText="1" readingOrder="2"/>
    </xf>
    <xf numFmtId="0" fontId="33" fillId="0" borderId="84" xfId="0" applyFont="1" applyBorder="1" applyAlignment="1">
      <alignment horizontal="right" vertical="top" wrapText="1" readingOrder="2"/>
    </xf>
    <xf numFmtId="0" fontId="1" fillId="0" borderId="10" xfId="0" applyFont="1" applyFill="1" applyBorder="1" applyAlignment="1">
      <alignment horizontal="center" vertical="center" wrapText="1" readingOrder="2"/>
    </xf>
    <xf numFmtId="0" fontId="1" fillId="0" borderId="15" xfId="0" applyFont="1" applyFill="1" applyBorder="1" applyAlignment="1">
      <alignment horizontal="center" vertical="center" wrapText="1" readingOrder="2"/>
    </xf>
    <xf numFmtId="164" fontId="0" fillId="9" borderId="34" xfId="7" applyFont="1" applyFill="1" applyBorder="1" applyAlignment="1">
      <alignment horizontal="center" vertical="center"/>
    </xf>
    <xf numFmtId="4" fontId="0" fillId="0" borderId="0" xfId="7" applyNumberFormat="1" applyFont="1" applyAlignment="1">
      <alignment horizontal="center" vertical="center"/>
    </xf>
    <xf numFmtId="4" fontId="0" fillId="0" borderId="0" xfId="0" applyNumberFormat="1"/>
    <xf numFmtId="4" fontId="0" fillId="10" borderId="0" xfId="0" applyNumberFormat="1" applyFill="1"/>
    <xf numFmtId="4" fontId="20" fillId="0" borderId="49" xfId="0" applyNumberFormat="1" applyFont="1" applyBorder="1" applyAlignment="1">
      <alignment horizontal="center" vertical="center"/>
    </xf>
    <xf numFmtId="4" fontId="20" fillId="0" borderId="48" xfId="0" applyNumberFormat="1" applyFont="1" applyBorder="1" applyAlignment="1">
      <alignment horizontal="center" wrapText="1"/>
    </xf>
    <xf numFmtId="4" fontId="20" fillId="0" borderId="48" xfId="0" applyNumberFormat="1" applyFont="1" applyBorder="1" applyAlignment="1">
      <alignment horizontal="center" vertical="center"/>
    </xf>
    <xf numFmtId="4" fontId="20" fillId="0" borderId="47" xfId="0" applyNumberFormat="1" applyFont="1" applyBorder="1" applyAlignment="1">
      <alignment horizontal="center" vertical="center" wrapText="1"/>
    </xf>
    <xf numFmtId="4" fontId="20" fillId="7" borderId="77" xfId="7" applyNumberFormat="1" applyFont="1" applyFill="1" applyBorder="1" applyAlignment="1">
      <alignment horizontal="center" vertical="center"/>
    </xf>
    <xf numFmtId="4" fontId="20" fillId="7" borderId="78" xfId="0" applyNumberFormat="1" applyFont="1" applyFill="1" applyBorder="1"/>
    <xf numFmtId="4" fontId="20" fillId="7" borderId="79" xfId="0" applyNumberFormat="1" applyFont="1" applyFill="1" applyBorder="1"/>
    <xf numFmtId="4" fontId="20" fillId="7" borderId="80" xfId="0" applyNumberFormat="1" applyFont="1" applyFill="1" applyBorder="1"/>
    <xf numFmtId="0" fontId="18" fillId="9" borderId="46" xfId="0" applyFont="1" applyFill="1" applyBorder="1" applyAlignment="1">
      <alignment horizontal="right" indent="4"/>
    </xf>
    <xf numFmtId="4" fontId="18" fillId="9" borderId="34" xfId="7" applyNumberFormat="1" applyFont="1" applyFill="1" applyBorder="1" applyAlignment="1">
      <alignment horizontal="center" vertical="center"/>
    </xf>
    <xf numFmtId="4" fontId="18" fillId="0" borderId="34" xfId="7" applyNumberFormat="1" applyFont="1" applyFill="1" applyBorder="1" applyAlignment="1">
      <alignment horizontal="center" vertical="center"/>
    </xf>
    <xf numFmtId="4" fontId="0" fillId="0" borderId="44" xfId="0" applyNumberFormat="1" applyBorder="1"/>
    <xf numFmtId="4" fontId="0" fillId="0" borderId="43" xfId="0" applyNumberFormat="1" applyBorder="1"/>
    <xf numFmtId="1" fontId="19" fillId="9" borderId="46" xfId="0" applyNumberFormat="1" applyFont="1" applyFill="1" applyBorder="1" applyAlignment="1">
      <alignment horizontal="right" indent="4"/>
    </xf>
    <xf numFmtId="4" fontId="18" fillId="0" borderId="34" xfId="7" applyNumberFormat="1" applyFont="1" applyBorder="1" applyAlignment="1">
      <alignment horizontal="center" vertical="center"/>
    </xf>
    <xf numFmtId="0" fontId="18" fillId="9" borderId="46" xfId="0" applyFont="1" applyFill="1" applyBorder="1" applyAlignment="1">
      <alignment horizontal="right" vertical="top" indent="9"/>
    </xf>
    <xf numFmtId="4" fontId="0" fillId="0" borderId="45" xfId="0" applyNumberFormat="1" applyBorder="1"/>
    <xf numFmtId="4" fontId="0" fillId="7" borderId="34" xfId="7" applyNumberFormat="1" applyFont="1" applyFill="1" applyBorder="1" applyAlignment="1">
      <alignment horizontal="center" vertical="center"/>
    </xf>
    <xf numFmtId="4" fontId="0" fillId="7" borderId="45" xfId="0" applyNumberFormat="1" applyFill="1" applyBorder="1"/>
    <xf numFmtId="4" fontId="0" fillId="7" borderId="44" xfId="0" applyNumberFormat="1" applyFill="1" applyBorder="1"/>
    <xf numFmtId="4" fontId="0" fillId="7" borderId="43" xfId="0" applyNumberFormat="1" applyFill="1" applyBorder="1"/>
    <xf numFmtId="4" fontId="0" fillId="0" borderId="41" xfId="0" applyNumberFormat="1" applyBorder="1"/>
    <xf numFmtId="4" fontId="0" fillId="0" borderId="40" xfId="0" applyNumberFormat="1" applyBorder="1"/>
    <xf numFmtId="4" fontId="0" fillId="0" borderId="39" xfId="0" applyNumberFormat="1" applyBorder="1"/>
    <xf numFmtId="4" fontId="0" fillId="6" borderId="32" xfId="7" applyNumberFormat="1" applyFont="1" applyFill="1" applyBorder="1" applyAlignment="1">
      <alignment horizontal="center" vertical="center"/>
    </xf>
    <xf numFmtId="4" fontId="0" fillId="6" borderId="37" xfId="0" applyNumberFormat="1" applyFill="1" applyBorder="1" applyAlignment="1">
      <alignment horizontal="center" vertical="center"/>
    </xf>
    <xf numFmtId="4" fontId="0" fillId="6" borderId="36" xfId="0" applyNumberFormat="1" applyFill="1" applyBorder="1" applyAlignment="1">
      <alignment horizontal="center" vertical="center"/>
    </xf>
    <xf numFmtId="4" fontId="0" fillId="0" borderId="0" xfId="0" applyNumberFormat="1" applyFill="1"/>
    <xf numFmtId="165" fontId="12" fillId="0" borderId="10" xfId="7" applyNumberFormat="1" applyFont="1" applyFill="1" applyBorder="1" applyAlignment="1">
      <alignment horizontal="center" vertical="center" wrapText="1" readingOrder="2"/>
    </xf>
    <xf numFmtId="0" fontId="12" fillId="9" borderId="10" xfId="0" applyFont="1" applyFill="1" applyBorder="1" applyAlignment="1">
      <alignment horizontal="right" vertical="center" wrapText="1" readingOrder="2"/>
    </xf>
    <xf numFmtId="165" fontId="0" fillId="0" borderId="0" xfId="7" applyNumberFormat="1" applyFont="1"/>
    <xf numFmtId="164" fontId="0" fillId="0" borderId="0" xfId="7" applyFont="1"/>
    <xf numFmtId="165" fontId="12" fillId="0" borderId="0" xfId="7" applyNumberFormat="1" applyFont="1" applyBorder="1" applyAlignment="1">
      <alignment horizontal="right" vertical="center" wrapText="1" readingOrder="2"/>
    </xf>
    <xf numFmtId="165" fontId="12" fillId="0" borderId="0" xfId="7" applyNumberFormat="1" applyFont="1" applyBorder="1" applyAlignment="1">
      <alignment vertical="center" wrapText="1" readingOrder="2"/>
    </xf>
    <xf numFmtId="164" fontId="12" fillId="0" borderId="0" xfId="7" applyFont="1" applyBorder="1" applyAlignment="1">
      <alignment horizontal="right" vertical="center" wrapText="1" readingOrder="2"/>
    </xf>
    <xf numFmtId="165" fontId="0" fillId="0" borderId="0" xfId="7" applyNumberFormat="1" applyFont="1" applyBorder="1"/>
    <xf numFmtId="164" fontId="0" fillId="0" borderId="0" xfId="7" applyFont="1" applyBorder="1"/>
    <xf numFmtId="2" fontId="12" fillId="0" borderId="10" xfId="7" applyNumberFormat="1" applyFont="1" applyBorder="1" applyAlignment="1">
      <alignment horizontal="right" vertical="center" wrapText="1" readingOrder="2"/>
    </xf>
    <xf numFmtId="2" fontId="12" fillId="0" borderId="10" xfId="7" applyNumberFormat="1" applyFont="1" applyBorder="1" applyAlignment="1">
      <alignment vertical="center" wrapText="1" readingOrder="2"/>
    </xf>
    <xf numFmtId="2" fontId="12" fillId="0" borderId="15" xfId="0" applyNumberFormat="1" applyFont="1" applyBorder="1" applyAlignment="1">
      <alignment horizontal="right" vertical="center" wrapText="1" readingOrder="2"/>
    </xf>
    <xf numFmtId="2" fontId="12" fillId="0" borderId="10" xfId="0" applyNumberFormat="1" applyFont="1" applyBorder="1" applyAlignment="1">
      <alignment horizontal="right" vertical="center" wrapText="1" readingOrder="2"/>
    </xf>
    <xf numFmtId="164" fontId="1" fillId="0" borderId="10" xfId="7" applyFont="1" applyBorder="1" applyAlignment="1">
      <alignment horizontal="center" vertical="center" wrapText="1"/>
    </xf>
    <xf numFmtId="0" fontId="1" fillId="0" borderId="10" xfId="0" applyFont="1" applyFill="1" applyBorder="1" applyAlignment="1">
      <alignment horizontal="center" vertical="center" wrapText="1"/>
    </xf>
    <xf numFmtId="164" fontId="1" fillId="0" borderId="10" xfId="7" applyFont="1" applyFill="1" applyBorder="1" applyAlignment="1">
      <alignment horizontal="center" vertical="center" wrapText="1"/>
    </xf>
    <xf numFmtId="4" fontId="12" fillId="0" borderId="10" xfId="7" applyNumberFormat="1" applyFont="1" applyBorder="1" applyAlignment="1">
      <alignment horizontal="right" vertical="center" wrapText="1" readingOrder="2"/>
    </xf>
    <xf numFmtId="0" fontId="8" fillId="0" borderId="0" xfId="0" applyFont="1" applyAlignment="1">
      <alignment horizontal="center"/>
    </xf>
    <xf numFmtId="0" fontId="16" fillId="0" borderId="35" xfId="0" applyFont="1" applyBorder="1" applyAlignment="1">
      <alignment horizontal="center"/>
    </xf>
    <xf numFmtId="0" fontId="21" fillId="0" borderId="56" xfId="0" applyFont="1" applyBorder="1" applyAlignment="1">
      <alignment horizontal="center" vertical="center"/>
    </xf>
    <xf numFmtId="0" fontId="21" fillId="0" borderId="51" xfId="0" applyFont="1" applyBorder="1" applyAlignment="1">
      <alignment horizontal="center" vertical="center"/>
    </xf>
    <xf numFmtId="4" fontId="21" fillId="0" borderId="55" xfId="7" applyNumberFormat="1" applyFont="1" applyBorder="1" applyAlignment="1">
      <alignment horizontal="center" vertical="center"/>
    </xf>
    <xf numFmtId="4" fontId="21" fillId="0" borderId="50" xfId="7" applyNumberFormat="1" applyFont="1" applyBorder="1" applyAlignment="1">
      <alignment horizontal="center" vertical="center"/>
    </xf>
    <xf numFmtId="4" fontId="22" fillId="0" borderId="54" xfId="0" applyNumberFormat="1" applyFont="1" applyBorder="1" applyAlignment="1">
      <alignment horizontal="center"/>
    </xf>
    <xf numFmtId="4" fontId="22" fillId="0" borderId="53" xfId="0" applyNumberFormat="1" applyFont="1" applyBorder="1" applyAlignment="1">
      <alignment horizontal="center"/>
    </xf>
    <xf numFmtId="4" fontId="22" fillId="0" borderId="52" xfId="0" applyNumberFormat="1" applyFont="1" applyBorder="1" applyAlignment="1">
      <alignment horizontal="center"/>
    </xf>
    <xf numFmtId="0" fontId="12" fillId="0" borderId="10" xfId="0" applyFont="1" applyFill="1" applyBorder="1" applyAlignment="1">
      <alignment horizontal="center" vertical="center" wrapText="1" readingOrder="2"/>
    </xf>
    <xf numFmtId="165" fontId="12" fillId="0" borderId="10" xfId="7" applyNumberFormat="1" applyFont="1" applyFill="1" applyBorder="1" applyAlignment="1">
      <alignment horizontal="center" vertical="center" wrapText="1" readingOrder="2"/>
    </xf>
    <xf numFmtId="164" fontId="12" fillId="0" borderId="10" xfId="7" applyFont="1" applyFill="1" applyBorder="1" applyAlignment="1">
      <alignment horizontal="center" vertical="center" wrapText="1" readingOrder="2"/>
    </xf>
    <xf numFmtId="0" fontId="12" fillId="0" borderId="15" xfId="0" applyFont="1" applyFill="1" applyBorder="1" applyAlignment="1">
      <alignment horizontal="center" vertical="center" wrapText="1" readingOrder="2"/>
    </xf>
    <xf numFmtId="0" fontId="1" fillId="0" borderId="10" xfId="0" applyFont="1" applyFill="1" applyBorder="1" applyAlignment="1">
      <alignment horizontal="center" vertical="center" wrapText="1" readingOrder="2"/>
    </xf>
    <xf numFmtId="164" fontId="1" fillId="0" borderId="10" xfId="7" applyFont="1" applyFill="1" applyBorder="1" applyAlignment="1">
      <alignment horizontal="center" vertical="center" wrapText="1" readingOrder="2"/>
    </xf>
    <xf numFmtId="0" fontId="1" fillId="0" borderId="15" xfId="0" applyFont="1" applyFill="1" applyBorder="1" applyAlignment="1">
      <alignment horizontal="center" vertical="center" wrapText="1" readingOrder="2"/>
    </xf>
    <xf numFmtId="0" fontId="1" fillId="0" borderId="14" xfId="0" applyFont="1" applyFill="1" applyBorder="1" applyAlignment="1">
      <alignment horizontal="center" vertical="center" wrapText="1" readingOrder="2"/>
    </xf>
  </cellXfs>
  <cellStyles count="8">
    <cellStyle name="Comma" xfId="7" builtinId="3"/>
    <cellStyle name="Followed Hyperlink" xfId="2" builtinId="9" hidden="1"/>
    <cellStyle name="Followed Hyperlink" xfId="4" builtinId="9" hidden="1"/>
    <cellStyle name="Followed Hyperlink" xfId="6" builtinId="9" hidden="1"/>
    <cellStyle name="ارتباط تشعبي" xfId="1" builtinId="8" hidden="1"/>
    <cellStyle name="ارتباط تشعبي" xfId="3" builtinId="8" hidden="1"/>
    <cellStyle name="ارتباط تشعبي" xfId="5" builtinId="8" hidden="1"/>
    <cellStyle name="عادي" xfId="0" builtinId="0"/>
  </cellStyles>
  <dxfs count="184">
    <dxf>
      <font>
        <b/>
        <i val="0"/>
        <strike val="0"/>
        <condense val="0"/>
        <extend val="0"/>
        <outline val="0"/>
        <shadow val="0"/>
        <u val="none"/>
        <vertAlign val="baseline"/>
        <sz val="14"/>
        <color theme="1"/>
        <name val="Sakkal Majalla"/>
        <scheme val="none"/>
      </font>
      <alignment horizontal="right" vertical="top" textRotation="0" wrapText="1" indent="0" justifyLastLine="0" shrinkToFit="0" readingOrder="2"/>
      <border diagonalUp="0" diagonalDown="0" outline="0">
        <left/>
        <right style="medium">
          <color rgb="FF006738"/>
        </right>
        <top/>
        <bottom style="medium">
          <color rgb="FF006738"/>
        </bottom>
      </border>
    </dxf>
    <dxf>
      <font>
        <b/>
        <i val="0"/>
        <strike val="0"/>
        <condense val="0"/>
        <extend val="0"/>
        <outline val="0"/>
        <shadow val="0"/>
        <u val="none"/>
        <vertAlign val="baseline"/>
        <sz val="14"/>
        <color theme="1"/>
        <name val="Sakkal Majalla"/>
        <scheme val="none"/>
      </font>
      <alignment horizontal="right" vertical="top" textRotation="0" wrapText="1" indent="0" justifyLastLine="0" shrinkToFit="0" readingOrder="2"/>
      <border diagonalUp="0" diagonalDown="0" outline="0">
        <left style="medium">
          <color rgb="FF006738"/>
        </left>
        <right style="medium">
          <color rgb="FF006738"/>
        </right>
        <top/>
        <bottom style="medium">
          <color rgb="FF006738"/>
        </bottom>
      </border>
    </dxf>
    <dxf>
      <border outline="0">
        <top style="medium">
          <color rgb="FFB48543"/>
        </top>
        <bottom style="medium">
          <color rgb="FF006738"/>
        </bottom>
      </border>
    </dxf>
    <dxf>
      <font>
        <strike val="0"/>
        <outline val="0"/>
        <shadow val="0"/>
        <u val="none"/>
        <vertAlign val="baseline"/>
        <sz val="14"/>
        <name val="Sakkal Majalla"/>
        <scheme val="none"/>
      </font>
      <alignment horizontal="right" vertical="top" textRotation="0" wrapText="1" indent="0" justifyLastLine="0" shrinkToFit="0"/>
    </dxf>
    <dxf>
      <border outline="0">
        <bottom style="medium">
          <color rgb="FF006738"/>
        </bottom>
      </border>
    </dxf>
    <dxf>
      <font>
        <b/>
        <i val="0"/>
        <strike val="0"/>
        <condense val="0"/>
        <extend val="0"/>
        <outline val="0"/>
        <shadow val="0"/>
        <u val="none"/>
        <vertAlign val="baseline"/>
        <sz val="14"/>
        <color rgb="FF000000"/>
        <name val="Sakkal Majalla"/>
        <scheme val="none"/>
      </font>
      <fill>
        <patternFill patternType="none">
          <fgColor indexed="64"/>
          <bgColor auto="1"/>
        </patternFill>
      </fill>
      <alignment horizontal="center" vertical="center" textRotation="0" wrapText="1" indent="0" justifyLastLine="0" shrinkToFit="0" readingOrder="2"/>
      <border diagonalUp="0" diagonalDown="0" outline="0">
        <left style="medium">
          <color rgb="FFFFFFFF"/>
        </left>
        <right style="medium">
          <color rgb="FFFFFFFF"/>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theme="1"/>
        <name val="Sakkal Majalla"/>
        <scheme val="none"/>
      </font>
      <fill>
        <patternFill patternType="solid">
          <fgColor theme="4" tint="0.79998168889431442"/>
          <bgColor theme="4" tint="0.79998168889431442"/>
        </patternFill>
      </fill>
      <alignment horizontal="center" vertical="center" textRotation="0" wrapText="1" indent="0" justifyLastLine="0" shrinkToFit="0" readingOrder="2"/>
      <border diagonalUp="0" diagonalDown="0" outline="0">
        <left style="thin">
          <color indexed="64"/>
        </left>
        <right style="thin">
          <color indexed="64"/>
        </right>
        <top/>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font>
        <b/>
        <i val="0"/>
        <strike val="0"/>
        <condense val="0"/>
        <extend val="0"/>
        <outline val="0"/>
        <shadow val="0"/>
        <u val="none"/>
        <vertAlign val="baseline"/>
        <sz val="13"/>
        <color theme="1"/>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border outline="0">
        <bottom style="medium">
          <color indexed="64"/>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dxf>
    <dxf>
      <font>
        <b/>
        <i val="0"/>
        <strike val="0"/>
        <condense val="0"/>
        <extend val="0"/>
        <outline val="0"/>
        <shadow val="0"/>
        <u val="none"/>
        <vertAlign val="baseline"/>
        <sz val="13"/>
        <color theme="1"/>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Sakkal Majalla"/>
        <scheme val="none"/>
      </font>
      <alignment horizontal="right" vertical="center" textRotation="0" wrapText="1" indent="0" justifyLastLine="0" shrinkToFit="0" readingOrder="2"/>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theme="1"/>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font>
        <b/>
        <i val="0"/>
        <strike val="0"/>
        <condense val="0"/>
        <extend val="0"/>
        <outline val="0"/>
        <shadow val="0"/>
        <u/>
        <vertAlign val="baseline"/>
        <sz val="13"/>
        <color rgb="FF008080"/>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font>
        <b/>
        <i val="0"/>
        <strike val="0"/>
        <condense val="0"/>
        <extend val="0"/>
        <outline val="0"/>
        <shadow val="0"/>
        <u/>
        <vertAlign val="baseline"/>
        <sz val="13"/>
        <color rgb="FF008080"/>
        <name val="Sakkal Majalla"/>
        <scheme val="none"/>
      </font>
      <alignment horizontal="right" vertical="center" textRotation="0" wrapText="1" indent="0" justifyLastLine="0" shrinkToFit="0" readingOrder="2"/>
      <border diagonalUp="0" diagonalDown="0">
        <left style="medium">
          <color indexed="64"/>
        </left>
        <right/>
        <top/>
        <bottom style="medium">
          <color indexed="64"/>
        </bottom>
        <vertical/>
        <horizontal/>
      </border>
    </dxf>
    <dxf>
      <font>
        <b/>
        <i val="0"/>
        <strike val="0"/>
        <condense val="0"/>
        <extend val="0"/>
        <outline val="0"/>
        <shadow val="0"/>
        <u/>
        <vertAlign val="baseline"/>
        <sz val="13"/>
        <color rgb="FF008080"/>
        <name val="Sakkal Majalla"/>
        <scheme val="none"/>
      </font>
      <alignment horizontal="right" vertical="center" textRotation="0" wrapText="1" indent="0" justifyLastLine="0" shrinkToFit="0" readingOrder="2"/>
      <border diagonalUp="0" diagonalDown="0">
        <left style="medium">
          <color indexed="64"/>
        </left>
        <right style="medium">
          <color indexed="64"/>
        </right>
        <top/>
        <bottom style="medium">
          <color indexed="64"/>
        </bottom>
        <vertical/>
        <horizontal/>
      </border>
    </dxf>
    <dxf>
      <border outline="0">
        <top style="thin">
          <color indexed="64"/>
        </top>
        <bottom style="medium">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fill>
        <patternFill patternType="solid">
          <fgColor theme="4" tint="0.79998168889431442"/>
          <bgColor theme="4" tint="0.79998168889431442"/>
        </patternFill>
      </fill>
      <alignment horizontal="center" vertical="center" textRotation="0" wrapText="1" indent="0" justifyLastLine="0" shrinkToFit="0" readingOrder="2"/>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right style="medium">
          <color indexed="64"/>
        </right>
        <top style="medium">
          <color indexed="64"/>
        </top>
        <bottom style="medium">
          <color indexed="64"/>
        </bottom>
        <vertical/>
        <horizontal/>
      </border>
    </dxf>
    <dxf>
      <border outline="0">
        <left style="medium">
          <color indexed="64"/>
        </left>
        <top style="medium">
          <color indexed="64"/>
        </top>
        <bottom style="medium">
          <color indexed="64"/>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dxf>
    <dxf>
      <border outline="0">
        <bottom style="medium">
          <color indexed="64"/>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outline="0">
        <left style="medium">
          <color indexed="64"/>
        </left>
        <right style="medium">
          <color indexed="64"/>
        </right>
        <top/>
        <bottom/>
      </border>
    </dxf>
    <dxf>
      <border outline="0">
        <top style="medium">
          <color indexed="64"/>
        </top>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medium">
          <color indexed="64"/>
        </left>
        <right style="medium">
          <color indexed="64"/>
        </right>
        <top/>
        <bottom/>
      </border>
    </dxf>
    <dxf>
      <font>
        <b/>
        <strike val="0"/>
        <outline val="0"/>
        <shadow val="0"/>
        <u val="none"/>
        <vertAlign val="baseline"/>
        <sz val="13"/>
        <name val="Sakkal Majalla"/>
        <scheme val="none"/>
      </font>
    </dxf>
    <dxf>
      <font>
        <b/>
        <strike val="0"/>
        <outline val="0"/>
        <shadow val="0"/>
        <u val="none"/>
        <vertAlign val="baseline"/>
        <sz val="13"/>
        <name val="Sakkal Majalla"/>
        <scheme val="none"/>
      </font>
    </dxf>
    <dxf>
      <font>
        <b/>
        <strike val="0"/>
        <outline val="0"/>
        <shadow val="0"/>
        <u val="none"/>
        <vertAlign val="baseline"/>
        <sz val="13"/>
        <name val="Sakkal Majalla"/>
        <scheme val="none"/>
      </font>
    </dxf>
    <dxf>
      <font>
        <b/>
        <strike val="0"/>
        <outline val="0"/>
        <shadow val="0"/>
        <u val="none"/>
        <vertAlign val="baseline"/>
        <sz val="13"/>
        <name val="Sakkal Majalla"/>
        <scheme val="none"/>
      </font>
    </dxf>
    <dxf>
      <font>
        <b/>
        <strike val="0"/>
        <outline val="0"/>
        <shadow val="0"/>
        <u val="none"/>
        <vertAlign val="baseline"/>
        <sz val="13"/>
        <name val="Sakkal Majalla"/>
        <scheme val="none"/>
      </font>
    </dxf>
    <dxf>
      <font>
        <b/>
        <strike val="0"/>
        <outline val="0"/>
        <shadow val="0"/>
        <u val="none"/>
        <vertAlign val="baseline"/>
        <sz val="13"/>
        <name val="Sakkal Majalla"/>
        <scheme val="none"/>
      </font>
    </dxf>
    <dxf>
      <border outline="0">
        <top style="thin">
          <color indexed="64"/>
        </top>
      </border>
    </dxf>
    <dxf>
      <border outline="0">
        <left style="thin">
          <color indexed="64"/>
        </left>
        <right style="thin">
          <color indexed="64"/>
        </right>
        <top style="thin">
          <color indexed="64"/>
        </top>
        <bottom style="thin">
          <color indexed="64"/>
        </bottom>
      </border>
    </dxf>
    <dxf>
      <font>
        <b/>
        <strike val="0"/>
        <outline val="0"/>
        <shadow val="0"/>
        <u val="none"/>
        <vertAlign val="baseline"/>
        <sz val="13"/>
        <name val="Sakkal Majalla"/>
        <scheme val="none"/>
      </font>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thin">
          <color indexed="64"/>
        </left>
        <right style="thin">
          <color indexed="64"/>
        </right>
        <top/>
        <bottom/>
      </border>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medium">
          <color indexed="64"/>
        </left>
        <right style="medium">
          <color indexed="64"/>
        </right>
        <top/>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style="medium">
          <color indexed="64"/>
        </left>
        <right/>
        <top/>
        <bottom/>
        <vertical/>
        <horizontal/>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border diagonalUp="0" diagonalDown="0">
        <left/>
        <right style="medium">
          <color indexed="64"/>
        </right>
        <top/>
        <bottom/>
        <vertical/>
        <horizontal/>
      </border>
    </dxf>
    <dxf>
      <border outline="0">
        <left style="medium">
          <color indexed="64"/>
        </left>
        <top style="medium">
          <color indexed="64"/>
        </top>
        <bottom style="medium">
          <color indexed="64"/>
        </bottom>
      </border>
    </dxf>
    <dxf>
      <font>
        <b/>
        <i val="0"/>
        <strike val="0"/>
        <condense val="0"/>
        <extend val="0"/>
        <outline val="0"/>
        <shadow val="0"/>
        <u val="none"/>
        <vertAlign val="baseline"/>
        <sz val="13"/>
        <color rgb="FF000000"/>
        <name val="Sakkal Majalla"/>
        <scheme val="none"/>
      </font>
      <alignment horizontal="right" vertical="center" textRotation="0" wrapText="1" indent="0" justifyLastLine="0" shrinkToFit="0" readingOrder="2"/>
    </dxf>
    <dxf>
      <border outline="0">
        <bottom style="medium">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medium">
          <color indexed="64"/>
        </left>
        <right style="medium">
          <color indexed="64"/>
        </right>
        <top/>
        <bottom/>
      </border>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2"/>
      <border diagonalUp="0" diagonalDown="0" outline="0">
        <left style="medium">
          <color indexed="64"/>
        </left>
        <right style="medium">
          <color indexed="64"/>
        </right>
        <top/>
        <bottom/>
      </border>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font>
        <strike val="0"/>
        <outline val="0"/>
        <shadow val="0"/>
        <u val="none"/>
        <vertAlign val="baseline"/>
        <sz val="14"/>
      </font>
    </dxf>
    <dxf>
      <border outline="0">
        <top style="thin">
          <color indexed="64"/>
        </top>
      </border>
    </dxf>
    <dxf>
      <font>
        <strike val="0"/>
        <outline val="0"/>
        <shadow val="0"/>
        <u val="none"/>
        <vertAlign val="baseline"/>
        <sz val="14"/>
      </font>
    </dxf>
    <dxf>
      <border outline="0">
        <bottom style="thin">
          <color theme="4" tint="0.39997558519241921"/>
        </bottom>
      </border>
    </dxf>
    <dxf>
      <font>
        <b/>
        <i val="0"/>
        <strike val="0"/>
        <condense val="0"/>
        <extend val="0"/>
        <outline val="0"/>
        <shadow val="0"/>
        <u val="none"/>
        <vertAlign val="baseline"/>
        <sz val="14"/>
        <color rgb="FF000000"/>
        <name val="Sakkal Majalla"/>
        <scheme val="none"/>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right style="thin">
          <color indexed="64"/>
        </right>
        <top style="thin">
          <color indexed="64"/>
        </top>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border outline="0">
        <top style="thin">
          <color indexed="64"/>
        </top>
      </border>
    </dxf>
    <dxf>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3"/>
        <color rgb="FF000000"/>
        <name val="Sakkal Majalla"/>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3"/>
        <color rgb="FF000000"/>
        <name val="Sakkal Majalla"/>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border outline="0">
        <left style="medium">
          <color indexed="64"/>
        </left>
        <top style="medium">
          <color indexed="64"/>
        </top>
        <bottom style="medium">
          <color indexed="64"/>
        </bottom>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Sakkal Majalla"/>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Sakkal Majalla"/>
        <scheme val="none"/>
      </font>
      <alignment horizontal="center" vertical="center" textRotation="0" wrapText="1" indent="0" justifyLastLine="0" shrinkToFit="0" readingOrder="2"/>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 totalsRowShown="0" headerRowDxfId="183" headerRowBorderDxfId="182" tableBorderDxfId="181">
  <autoFilter ref="A1:E14" xr:uid="{00000000-0009-0000-0100-000001000000}"/>
  <tableColumns count="5">
    <tableColumn id="1" xr3:uid="{00000000-0010-0000-0000-000001000000}" name="Column1" dataDxfId="180"/>
    <tableColumn id="2" xr3:uid="{00000000-0010-0000-0000-000002000000}" name="Column2" dataDxfId="179"/>
    <tableColumn id="3" xr3:uid="{00000000-0010-0000-0000-000003000000}" name="Column3" dataDxfId="178"/>
    <tableColumn id="4" xr3:uid="{00000000-0010-0000-0000-000004000000}" name="Column4" dataDxfId="177"/>
    <tableColumn id="5" xr3:uid="{00000000-0010-0000-0000-000005000000}" name="Column5" dataDxfId="17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9000000}" name="Table5" displayName="Table5" ref="A2:E10" totalsRowShown="0" headerRowDxfId="82" headerRowBorderDxfId="81" tableBorderDxfId="80">
  <autoFilter ref="A2:E10" xr:uid="{00000000-0009-0000-0100-00001A000000}"/>
  <tableColumns count="5">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A000000}" name="Table1228" displayName="Table1228" ref="A1:F31" totalsRowShown="0" headerRowDxfId="79" dataDxfId="77" headerRowBorderDxfId="78" tableBorderDxfId="76" totalsRowBorderDxfId="75">
  <autoFilter ref="A1:F31" xr:uid="{00000000-0009-0000-0100-00001B000000}"/>
  <tableColumns count="6">
    <tableColumn id="1" xr3:uid="{00000000-0010-0000-0A00-000001000000}" name="Column1" dataDxfId="74"/>
    <tableColumn id="2" xr3:uid="{00000000-0010-0000-0A00-000002000000}" name="Column2" dataDxfId="73"/>
    <tableColumn id="3" xr3:uid="{00000000-0010-0000-0A00-000003000000}" name="Column3" dataDxfId="72"/>
    <tableColumn id="4" xr3:uid="{00000000-0010-0000-0A00-000004000000}" name="Column4" dataDxfId="71"/>
    <tableColumn id="5" xr3:uid="{00000000-0010-0000-0A00-000005000000}" name="Column5" dataDxfId="70"/>
    <tableColumn id="6" xr3:uid="{00000000-0010-0000-0A00-000006000000}" name="Column6" dataDxfId="6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13" displayName="Table13" ref="A1:F5" totalsRowShown="0" headerRowDxfId="68" tableBorderDxfId="67">
  <autoFilter ref="A1:F5" xr:uid="{00000000-0009-0000-0100-00000D000000}"/>
  <tableColumns count="6">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4" displayName="Table14" ref="A1:D7" totalsRowShown="0" headerRowDxfId="66" dataDxfId="64" headerRowBorderDxfId="65" tableBorderDxfId="63">
  <autoFilter ref="A1:D7" xr:uid="{00000000-0009-0000-0100-00000E000000}"/>
  <tableColumns count="4">
    <tableColumn id="1" xr3:uid="{00000000-0010-0000-0C00-000001000000}" name="Column1" dataDxfId="62"/>
    <tableColumn id="2" xr3:uid="{00000000-0010-0000-0C00-000002000000}" name="Column2" dataDxfId="61"/>
    <tableColumn id="3" xr3:uid="{00000000-0010-0000-0C00-000003000000}" name="Column3" dataDxfId="60"/>
    <tableColumn id="4" xr3:uid="{00000000-0010-0000-0C00-000004000000}" name="Column4" dataDxfId="5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5" displayName="Table15" ref="A1:E4" totalsRowShown="0" headerRowDxfId="58" headerRowBorderDxfId="57" tableBorderDxfId="56" totalsRowBorderDxfId="55">
  <autoFilter ref="A1:E4" xr:uid="{00000000-0009-0000-0100-00000F000000}"/>
  <tableColumns count="5">
    <tableColumn id="1" xr3:uid="{00000000-0010-0000-0D00-000001000000}" name="Column1" dataDxfId="54"/>
    <tableColumn id="2" xr3:uid="{00000000-0010-0000-0D00-000002000000}" name="Column2" dataDxfId="53"/>
    <tableColumn id="3" xr3:uid="{00000000-0010-0000-0D00-000003000000}" name="Column3" dataDxfId="52"/>
    <tableColumn id="4" xr3:uid="{00000000-0010-0000-0D00-000004000000}" name="Column4" dataDxfId="51"/>
    <tableColumn id="5" xr3:uid="{00000000-0010-0000-0D00-000005000000}" name="Column5" dataDxfId="5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16" displayName="Table16" ref="A1:C5" totalsRowShown="0" headerRowDxfId="49" headerRowBorderDxfId="48" tableBorderDxfId="47">
  <autoFilter ref="A1:C5" xr:uid="{00000000-0009-0000-0100-000010000000}"/>
  <tableColumns count="3">
    <tableColumn id="1" xr3:uid="{00000000-0010-0000-0E00-000001000000}" name="Column1" dataDxfId="46"/>
    <tableColumn id="2" xr3:uid="{00000000-0010-0000-0E00-000002000000}" name="Column2" dataDxfId="45"/>
    <tableColumn id="3" xr3:uid="{00000000-0010-0000-0E00-000003000000}" name="Column3" dataDxfId="4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A1:D11" totalsRowShown="0" headerRowDxfId="43" headerRowBorderDxfId="42" tableBorderDxfId="41" totalsRowBorderDxfId="40">
  <autoFilter ref="A1:D11" xr:uid="{00000000-0009-0000-0100-000013000000}"/>
  <tableColumns count="4">
    <tableColumn id="1" xr3:uid="{00000000-0010-0000-0F00-000001000000}" name="السجل " dataDxfId="39"/>
    <tableColumn id="2" xr3:uid="{00000000-0010-0000-0F00-000002000000}" name="هل تستخدمه الجمعية (نعم/لا)" dataDxfId="38"/>
    <tableColumn id="3" xr3:uid="{00000000-0010-0000-0F00-000003000000}" name="يتم التحديث بطريقة منتظمة (نعم/لا)" dataDxfId="37"/>
    <tableColumn id="4" xr3:uid="{00000000-0010-0000-0F00-000004000000}" name="ملاحظات" dataDxfId="3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Table20" displayName="Table20" ref="A1:D11" totalsRowShown="0" headerRowDxfId="35" dataDxfId="34" tableBorderDxfId="33">
  <autoFilter ref="A1:D11" xr:uid="{00000000-0009-0000-0100-000014000000}"/>
  <tableColumns count="4">
    <tableColumn id="1" xr3:uid="{00000000-0010-0000-1000-000001000000}" name="Column1" dataDxfId="32"/>
    <tableColumn id="2" xr3:uid="{00000000-0010-0000-1000-000002000000}" name="Column2" dataDxfId="31"/>
    <tableColumn id="3" xr3:uid="{00000000-0010-0000-1000-000003000000}" name="Column3" dataDxfId="30"/>
    <tableColumn id="4" xr3:uid="{00000000-0010-0000-1000-000004000000}" name="Column4" dataDxfId="2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1000000}" name="Table21" displayName="Table21" ref="A1:B5" totalsRowShown="0" headerRowDxfId="28" headerRowBorderDxfId="27" tableBorderDxfId="26" totalsRowBorderDxfId="25">
  <autoFilter ref="A1:B5" xr:uid="{00000000-0009-0000-0100-000015000000}"/>
  <tableColumns count="2">
    <tableColumn id="1" xr3:uid="{00000000-0010-0000-1100-000001000000}" name="Column1"/>
    <tableColumn id="2" xr3:uid="{00000000-0010-0000-1100-000002000000}" name="Column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2000000}" name="Table22" displayName="Table22" ref="A1:F3" totalsRowShown="0" headerRowDxfId="24" headerRowBorderDxfId="23" tableBorderDxfId="22" totalsRowBorderDxfId="21">
  <autoFilter ref="A1:F3" xr:uid="{00000000-0009-0000-0100-000016000000}"/>
  <tableColumns count="6">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Table219" displayName="Table219" ref="A1:E5" totalsRowShown="0" headerRowDxfId="175" dataDxfId="173" headerRowBorderDxfId="174" tableBorderDxfId="172">
  <autoFilter ref="A1:E5" xr:uid="{00000000-0009-0000-0100-000012000000}"/>
  <tableColumns count="5">
    <tableColumn id="1" xr3:uid="{00000000-0010-0000-0100-000001000000}" name="Column1" dataDxfId="171"/>
    <tableColumn id="2" xr3:uid="{00000000-0010-0000-0100-000002000000}" name="Column2" dataDxfId="170"/>
    <tableColumn id="3" xr3:uid="{00000000-0010-0000-0100-000003000000}" name="Column3" dataDxfId="169"/>
    <tableColumn id="4" xr3:uid="{00000000-0010-0000-0100-000004000000}" name="Column4" dataDxfId="168"/>
    <tableColumn id="5" xr3:uid="{00000000-0010-0000-0100-000005000000}" name="Column5" dataDxfId="16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3000000}" name="Table23" displayName="Table23" ref="A1:G3" totalsRowShown="0" headerRowDxfId="20" headerRowBorderDxfId="19" tableBorderDxfId="18" totalsRowBorderDxfId="17">
  <autoFilter ref="A1:G3" xr:uid="{00000000-0009-0000-0100-000017000000}"/>
  <tableColumns count="7">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4000000}" name="Table24" displayName="Table24" ref="A1:C17" totalsRowShown="0" headerRowDxfId="16" headerRowBorderDxfId="15" tableBorderDxfId="14" totalsRowBorderDxfId="13">
  <autoFilter ref="A1:C17" xr:uid="{00000000-0009-0000-0100-00001D000000}"/>
  <tableColumns count="3">
    <tableColumn id="1" xr3:uid="{00000000-0010-0000-1400-000001000000}" name="Column1" dataDxfId="12"/>
    <tableColumn id="2" xr3:uid="{00000000-0010-0000-1400-000002000000}" name="Column2" dataDxfId="11"/>
    <tableColumn id="3" xr3:uid="{00000000-0010-0000-1400-000003000000}" name="Column3" dataDxfId="1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5000000}" name="Table25" displayName="Table25" ref="A1:D3" totalsRowShown="0" headerRowDxfId="9" headerRowBorderDxfId="8" tableBorderDxfId="7" totalsRowBorderDxfId="6">
  <autoFilter ref="A1:D3" xr:uid="{00000000-0009-0000-0100-000019000000}"/>
  <tableColumns count="4">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6000000}" name="Table283" displayName="Table283" ref="A1:B14" totalsRowShown="0" headerRowDxfId="5" dataDxfId="3" headerRowBorderDxfId="4" tableBorderDxfId="2">
  <autoFilter ref="A1:B14" xr:uid="{00000000-0009-0000-0100-000002000000}"/>
  <tableColumns count="2">
    <tableColumn id="1" xr3:uid="{00000000-0010-0000-1600-000001000000}" name="Column1" dataDxfId="1"/>
    <tableColumn id="2" xr3:uid="{00000000-0010-0000-1600-000002000000}" name="Column2"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F46" totalsRowShown="0" headerRowDxfId="166">
  <autoFilter ref="A1:F46" xr:uid="{00000000-0009-0000-0100-000006000000}"/>
  <tableColumns count="6">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7" displayName="Table7" ref="A1:P9" totalsRowShown="0" headerRowDxfId="165" dataDxfId="163" headerRowBorderDxfId="164" tableBorderDxfId="162">
  <autoFilter ref="A1:P9" xr:uid="{00000000-0009-0000-0100-000007000000}"/>
  <tableColumns count="16">
    <tableColumn id="1" xr3:uid="{00000000-0010-0000-0300-000001000000}" name="Column1" dataDxfId="161"/>
    <tableColumn id="2" xr3:uid="{00000000-0010-0000-0300-000002000000}" name="Column2" dataDxfId="160"/>
    <tableColumn id="3" xr3:uid="{00000000-0010-0000-0300-000003000000}" name="Column3" dataDxfId="159"/>
    <tableColumn id="4" xr3:uid="{00000000-0010-0000-0300-000004000000}" name="Column4" dataDxfId="158"/>
    <tableColumn id="5" xr3:uid="{00000000-0010-0000-0300-000005000000}" name="Column5" dataDxfId="157"/>
    <tableColumn id="6" xr3:uid="{00000000-0010-0000-0300-000006000000}" name="Column6" dataDxfId="156"/>
    <tableColumn id="7" xr3:uid="{00000000-0010-0000-0300-000007000000}" name="Column7" dataDxfId="155"/>
    <tableColumn id="8" xr3:uid="{00000000-0010-0000-0300-000008000000}" name="Column8" dataDxfId="154"/>
    <tableColumn id="9" xr3:uid="{00000000-0010-0000-0300-000009000000}" name="Column9" dataDxfId="153"/>
    <tableColumn id="10" xr3:uid="{00000000-0010-0000-0300-00000A000000}" name="Column10" dataDxfId="152"/>
    <tableColumn id="11" xr3:uid="{00000000-0010-0000-0300-00000B000000}" name="Column11" dataDxfId="151"/>
    <tableColumn id="12" xr3:uid="{00000000-0010-0000-0300-00000C000000}" name="Column12" dataDxfId="150"/>
    <tableColumn id="13" xr3:uid="{00000000-0010-0000-0300-00000D000000}" name="Column13" dataDxfId="149"/>
    <tableColumn id="14" xr3:uid="{00000000-0010-0000-0300-00000E000000}" name="Column14" dataDxfId="148"/>
    <tableColumn id="15" xr3:uid="{00000000-0010-0000-0300-00000F000000}" name="Column15" dataDxfId="147"/>
    <tableColumn id="16" xr3:uid="{00000000-0010-0000-0300-000010000000}" name="Column16" dataDxfId="14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8" displayName="Table8" ref="A1:M5" totalsRowShown="0" headerRowDxfId="145" headerRowBorderDxfId="144" tableBorderDxfId="143" totalsRowBorderDxfId="142">
  <autoFilter ref="A1:M5" xr:uid="{00000000-0009-0000-0100-000008000000}"/>
  <tableColumns count="13">
    <tableColumn id="1" xr3:uid="{00000000-0010-0000-0400-000001000000}" name="Column1" dataDxfId="141"/>
    <tableColumn id="2" xr3:uid="{00000000-0010-0000-0400-000002000000}" name="Column2" dataDxfId="140"/>
    <tableColumn id="3" xr3:uid="{00000000-0010-0000-0400-000003000000}" name="Column3" dataDxfId="139"/>
    <tableColumn id="4" xr3:uid="{00000000-0010-0000-0400-000004000000}" name="Column4" dataDxfId="138"/>
    <tableColumn id="5" xr3:uid="{00000000-0010-0000-0400-000005000000}" name="Column5" dataDxfId="137"/>
    <tableColumn id="6" xr3:uid="{00000000-0010-0000-0400-000006000000}" name="Column6" dataDxfId="136"/>
    <tableColumn id="7" xr3:uid="{00000000-0010-0000-0400-000007000000}" name="Column7" dataDxfId="135"/>
    <tableColumn id="8" xr3:uid="{00000000-0010-0000-0400-000008000000}" name="Column8" dataDxfId="134"/>
    <tableColumn id="9" xr3:uid="{00000000-0010-0000-0400-000009000000}" name="Column9" dataDxfId="133"/>
    <tableColumn id="10" xr3:uid="{00000000-0010-0000-0400-00000A000000}" name="Column10" dataDxfId="132"/>
    <tableColumn id="11" xr3:uid="{00000000-0010-0000-0400-00000B000000}" name="Column11" dataDxfId="131"/>
    <tableColumn id="12" xr3:uid="{00000000-0010-0000-0400-00000C000000}" name="Column12" dataDxfId="130"/>
    <tableColumn id="13" xr3:uid="{00000000-0010-0000-0400-00000D000000}" name="Column13" dataDxfId="12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1:L7" totalsRowShown="0" headerRowDxfId="128" dataDxfId="126" headerRowBorderDxfId="127" tableBorderDxfId="125" totalsRowBorderDxfId="124">
  <autoFilter ref="A1:L7" xr:uid="{00000000-0009-0000-0100-000009000000}"/>
  <tableColumns count="12">
    <tableColumn id="1" xr3:uid="{00000000-0010-0000-0500-000001000000}" name="Column1" dataDxfId="123"/>
    <tableColumn id="2" xr3:uid="{00000000-0010-0000-0500-000002000000}" name="Column2" dataDxfId="122"/>
    <tableColumn id="3" xr3:uid="{00000000-0010-0000-0500-000003000000}" name="Column3" dataDxfId="121"/>
    <tableColumn id="4" xr3:uid="{00000000-0010-0000-0500-000004000000}" name="Column4" dataDxfId="120"/>
    <tableColumn id="5" xr3:uid="{00000000-0010-0000-0500-000005000000}" name="Column5" dataDxfId="119"/>
    <tableColumn id="6" xr3:uid="{00000000-0010-0000-0500-000006000000}" name="Column6" dataDxfId="118"/>
    <tableColumn id="7" xr3:uid="{00000000-0010-0000-0500-000007000000}" name="Column7" dataDxfId="117"/>
    <tableColumn id="8" xr3:uid="{00000000-0010-0000-0500-000008000000}" name="Column8" dataDxfId="116"/>
    <tableColumn id="9" xr3:uid="{00000000-0010-0000-0500-000009000000}" name="Column9" dataDxfId="115"/>
    <tableColumn id="10" xr3:uid="{00000000-0010-0000-0500-00000A000000}" name="Column10" dataDxfId="114"/>
    <tableColumn id="11" xr3:uid="{00000000-0010-0000-0500-00000B000000}" name="Column11" dataDxfId="113"/>
    <tableColumn id="12" xr3:uid="{00000000-0010-0000-0500-00000C000000}" name="Column12" dataDxfId="11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le11" displayName="Table11" ref="A1:K13" totalsRowShown="0" headerRowDxfId="111" dataDxfId="109" headerRowBorderDxfId="110" tableBorderDxfId="108">
  <autoFilter ref="A1:K13" xr:uid="{00000000-0009-0000-0100-00000B000000}"/>
  <tableColumns count="11">
    <tableColumn id="1" xr3:uid="{00000000-0010-0000-0600-000001000000}" name="Column1" dataDxfId="107"/>
    <tableColumn id="2" xr3:uid="{00000000-0010-0000-0600-000002000000}" name="Column2" dataDxfId="106"/>
    <tableColumn id="3" xr3:uid="{00000000-0010-0000-0600-000003000000}" name="Column3" dataDxfId="105"/>
    <tableColumn id="4" xr3:uid="{00000000-0010-0000-0600-000004000000}" name="Column4" dataDxfId="104"/>
    <tableColumn id="5" xr3:uid="{00000000-0010-0000-0600-000005000000}" name="Column5" dataDxfId="103"/>
    <tableColumn id="6" xr3:uid="{00000000-0010-0000-0600-000006000000}" name="Column6" dataDxfId="102"/>
    <tableColumn id="7" xr3:uid="{00000000-0010-0000-0600-000007000000}" name="Column7" dataDxfId="101"/>
    <tableColumn id="8" xr3:uid="{00000000-0010-0000-0600-000008000000}" name="Column8" dataDxfId="100"/>
    <tableColumn id="9" xr3:uid="{00000000-0010-0000-0600-000009000000}" name="Column9" dataDxfId="99"/>
    <tableColumn id="10" xr3:uid="{00000000-0010-0000-0600-00000A000000}" name="Column10" dataDxfId="98"/>
    <tableColumn id="11" xr3:uid="{00000000-0010-0000-0600-00000B000000}" name="Column11" dataDxfId="9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3" displayName="Table3" ref="A1:C9" totalsRowShown="0" headerRowDxfId="96" headerRowBorderDxfId="95" tableBorderDxfId="94">
  <autoFilter ref="A1:C9" xr:uid="{00000000-0009-0000-0100-000003000000}"/>
  <tableColumns count="3">
    <tableColumn id="1" xr3:uid="{00000000-0010-0000-0700-000001000000}" name="Column1"/>
    <tableColumn id="2" xr3:uid="{00000000-0010-0000-0700-000002000000}" name="Column2"/>
    <tableColumn id="3" xr3:uid="{00000000-0010-0000-0700-000003000000}" name="Column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 displayName="Table4" ref="A1:G6" totalsRowShown="0" headerRowDxfId="93" dataDxfId="91" headerRowBorderDxfId="92" tableBorderDxfId="90">
  <autoFilter ref="A1:G6" xr:uid="{00000000-0009-0000-0100-000004000000}"/>
  <tableColumns count="7">
    <tableColumn id="1" xr3:uid="{00000000-0010-0000-0800-000001000000}" name="رقم الاجتماع" dataDxfId="89"/>
    <tableColumn id="2" xr3:uid="{00000000-0010-0000-0800-000002000000}" name="تاريخه" dataDxfId="88"/>
    <tableColumn id="3" xr3:uid="{00000000-0010-0000-0800-000003000000}" name="عدد الحاضرين" dataDxfId="87"/>
    <tableColumn id="4" xr3:uid="{00000000-0010-0000-0800-000004000000}" name="الجهة الطالبة _x000a_(   )الوزارة، _x000a_(√   ) مجلس الإدارة، 25_x000a_(   ) 25٪ من الجمعية العمومية" dataDxfId="86"/>
    <tableColumn id="5" xr3:uid="{00000000-0010-0000-0800-000005000000}" name="سبب الاجتماع" dataDxfId="85"/>
    <tableColumn id="6" xr3:uid="{00000000-0010-0000-0800-000006000000}" name="تم إرفاق المحضر_x000a_(نعم/لا)" dataDxfId="84"/>
    <tableColumn id="7" xr3:uid="{00000000-0010-0000-0800-000007000000}" name="ملاحظات" dataDxfId="8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rightToLeft="1" workbookViewId="0">
      <selection activeCell="B25" sqref="B25"/>
    </sheetView>
  </sheetViews>
  <sheetFormatPr defaultColWidth="8.88671875" defaultRowHeight="14.4" x14ac:dyDescent="0.3"/>
  <cols>
    <col min="1" max="1" width="19.88671875" customWidth="1"/>
    <col min="2" max="3" width="23.33203125" customWidth="1"/>
    <col min="4" max="4" width="19.6640625" customWidth="1"/>
    <col min="5" max="5" width="19.33203125" customWidth="1"/>
  </cols>
  <sheetData>
    <row r="1" spans="1:5" ht="18" x14ac:dyDescent="0.3">
      <c r="A1" s="1" t="s">
        <v>21</v>
      </c>
      <c r="B1" s="2" t="s">
        <v>22</v>
      </c>
      <c r="C1" s="2" t="s">
        <v>23</v>
      </c>
      <c r="D1" s="2" t="s">
        <v>24</v>
      </c>
      <c r="E1" s="2" t="s">
        <v>25</v>
      </c>
    </row>
    <row r="2" spans="1:5" ht="36" x14ac:dyDescent="0.3">
      <c r="A2" s="3" t="s">
        <v>16</v>
      </c>
      <c r="B2" s="3" t="s">
        <v>17</v>
      </c>
      <c r="C2" s="3" t="s">
        <v>18</v>
      </c>
      <c r="D2" s="3" t="s">
        <v>19</v>
      </c>
      <c r="E2" s="3" t="s">
        <v>20</v>
      </c>
    </row>
    <row r="3" spans="1:5" ht="41.4" x14ac:dyDescent="0.3">
      <c r="A3" s="4" t="s">
        <v>262</v>
      </c>
      <c r="B3" s="4" t="s">
        <v>359</v>
      </c>
      <c r="C3" s="107" t="s">
        <v>264</v>
      </c>
      <c r="D3" s="4">
        <v>112817107</v>
      </c>
      <c r="E3" s="4" t="s">
        <v>263</v>
      </c>
    </row>
    <row r="4" spans="1:5" ht="27.6" x14ac:dyDescent="0.3">
      <c r="A4" s="4" t="s">
        <v>362</v>
      </c>
      <c r="B4" s="4" t="s">
        <v>360</v>
      </c>
      <c r="C4" s="125" t="s">
        <v>363</v>
      </c>
      <c r="D4" s="124" t="s">
        <v>361</v>
      </c>
      <c r="E4" s="4" t="s">
        <v>305</v>
      </c>
    </row>
    <row r="5" spans="1:5" x14ac:dyDescent="0.3">
      <c r="A5" s="5"/>
      <c r="B5" s="5"/>
      <c r="C5" s="5"/>
      <c r="D5" s="5"/>
      <c r="E5" s="5"/>
    </row>
    <row r="6" spans="1:5" x14ac:dyDescent="0.3">
      <c r="A6" s="5"/>
      <c r="B6" s="5"/>
      <c r="C6" s="5"/>
      <c r="D6" s="5"/>
      <c r="E6" s="5"/>
    </row>
    <row r="7" spans="1:5" x14ac:dyDescent="0.3">
      <c r="A7" s="5"/>
      <c r="B7" s="5"/>
      <c r="C7" s="5"/>
      <c r="D7" s="5"/>
      <c r="E7" s="5"/>
    </row>
    <row r="8" spans="1:5" x14ac:dyDescent="0.3">
      <c r="A8" s="5"/>
      <c r="B8" s="5"/>
      <c r="C8" s="5"/>
      <c r="D8" s="5"/>
      <c r="E8" s="5"/>
    </row>
    <row r="9" spans="1:5" x14ac:dyDescent="0.3">
      <c r="A9" s="5"/>
      <c r="B9" s="5"/>
      <c r="C9" s="5"/>
      <c r="D9" s="5"/>
      <c r="E9" s="5"/>
    </row>
    <row r="10" spans="1:5" x14ac:dyDescent="0.3">
      <c r="A10" s="5"/>
      <c r="B10" s="5"/>
      <c r="C10" s="5"/>
      <c r="D10" s="5"/>
      <c r="E10" s="5"/>
    </row>
    <row r="11" spans="1:5" x14ac:dyDescent="0.3">
      <c r="A11" s="5"/>
      <c r="B11" s="5"/>
      <c r="C11" s="5"/>
      <c r="D11" s="5"/>
      <c r="E11" s="5"/>
    </row>
    <row r="12" spans="1:5" x14ac:dyDescent="0.3">
      <c r="A12" s="5"/>
      <c r="B12" s="5"/>
      <c r="C12" s="5"/>
      <c r="D12" s="5"/>
      <c r="E12" s="5"/>
    </row>
    <row r="13" spans="1:5" x14ac:dyDescent="0.3">
      <c r="A13" s="5"/>
      <c r="B13" s="5"/>
      <c r="C13" s="5"/>
      <c r="D13" s="5"/>
      <c r="E13" s="5"/>
    </row>
    <row r="14" spans="1:5" x14ac:dyDescent="0.3">
      <c r="A14" s="6"/>
      <c r="B14" s="6"/>
      <c r="C14" s="6"/>
      <c r="D14" s="6"/>
      <c r="E14" s="6"/>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
  <sheetViews>
    <sheetView rightToLeft="1" zoomScale="80" zoomScaleNormal="80" workbookViewId="0">
      <selection activeCell="D5" sqref="D5"/>
    </sheetView>
  </sheetViews>
  <sheetFormatPr defaultRowHeight="14.4" x14ac:dyDescent="0.3"/>
  <cols>
    <col min="1" max="1" width="12" bestFit="1" customWidth="1"/>
    <col min="2" max="3" width="17.109375" bestFit="1" customWidth="1"/>
    <col min="4" max="4" width="49.77734375" bestFit="1" customWidth="1"/>
    <col min="5" max="5" width="17.109375" bestFit="1" customWidth="1"/>
  </cols>
  <sheetData>
    <row r="1" spans="1:5" ht="21.6" x14ac:dyDescent="0.65">
      <c r="A1" s="295" t="s">
        <v>41</v>
      </c>
      <c r="B1" s="295"/>
      <c r="C1" s="295"/>
      <c r="D1" s="295"/>
      <c r="E1" s="295"/>
    </row>
    <row r="2" spans="1:5" ht="20.399999999999999" thickBot="1" x14ac:dyDescent="0.35">
      <c r="A2" s="17" t="s">
        <v>21</v>
      </c>
      <c r="B2" s="18" t="s">
        <v>22</v>
      </c>
      <c r="C2" s="18" t="s">
        <v>23</v>
      </c>
      <c r="D2" s="18" t="s">
        <v>24</v>
      </c>
      <c r="E2" s="18" t="s">
        <v>25</v>
      </c>
    </row>
    <row r="3" spans="1:5" ht="40.200000000000003" thickBot="1" x14ac:dyDescent="0.35">
      <c r="A3" s="57" t="s">
        <v>39</v>
      </c>
      <c r="B3" s="45" t="s">
        <v>34</v>
      </c>
      <c r="C3" s="45" t="s">
        <v>35</v>
      </c>
      <c r="D3" s="45" t="s">
        <v>40</v>
      </c>
      <c r="E3" s="57" t="s">
        <v>38</v>
      </c>
    </row>
    <row r="4" spans="1:5" ht="59.4" x14ac:dyDescent="0.3">
      <c r="A4" s="130" t="s">
        <v>377</v>
      </c>
      <c r="B4" s="131">
        <v>1</v>
      </c>
      <c r="C4" s="132">
        <v>42536</v>
      </c>
      <c r="D4" s="133" t="s">
        <v>388</v>
      </c>
      <c r="E4" s="134" t="s">
        <v>271</v>
      </c>
    </row>
    <row r="5" spans="1:5" ht="99" x14ac:dyDescent="0.3">
      <c r="A5" s="135" t="s">
        <v>377</v>
      </c>
      <c r="B5" s="47">
        <v>2</v>
      </c>
      <c r="C5" s="136">
        <v>42760</v>
      </c>
      <c r="D5" s="46" t="s">
        <v>510</v>
      </c>
      <c r="E5" s="137" t="s">
        <v>271</v>
      </c>
    </row>
    <row r="6" spans="1:5" ht="158.4" x14ac:dyDescent="0.3">
      <c r="A6" s="135" t="s">
        <v>377</v>
      </c>
      <c r="B6" s="47">
        <v>3</v>
      </c>
      <c r="C6" s="136">
        <v>42897</v>
      </c>
      <c r="D6" s="46" t="s">
        <v>389</v>
      </c>
      <c r="E6" s="137" t="s">
        <v>271</v>
      </c>
    </row>
    <row r="7" spans="1:5" ht="178.2" x14ac:dyDescent="0.3">
      <c r="A7" s="135" t="s">
        <v>377</v>
      </c>
      <c r="B7" s="47">
        <v>4</v>
      </c>
      <c r="C7" s="136">
        <v>42904</v>
      </c>
      <c r="D7" s="46" t="s">
        <v>390</v>
      </c>
      <c r="E7" s="137" t="s">
        <v>271</v>
      </c>
    </row>
    <row r="8" spans="1:5" ht="198.6" thickBot="1" x14ac:dyDescent="0.35">
      <c r="A8" s="143" t="s">
        <v>377</v>
      </c>
      <c r="B8" s="75">
        <v>5</v>
      </c>
      <c r="C8" s="144">
        <v>43095</v>
      </c>
      <c r="D8" s="55" t="s">
        <v>391</v>
      </c>
      <c r="E8" s="145" t="s">
        <v>271</v>
      </c>
    </row>
    <row r="9" spans="1:5" ht="409.6" x14ac:dyDescent="0.3">
      <c r="A9" s="130" t="s">
        <v>379</v>
      </c>
      <c r="B9" s="131">
        <v>1</v>
      </c>
      <c r="C9" s="132">
        <v>43088</v>
      </c>
      <c r="D9" s="133" t="s">
        <v>392</v>
      </c>
      <c r="E9" s="134" t="s">
        <v>271</v>
      </c>
    </row>
    <row r="10" spans="1:5" ht="258" thickBot="1" x14ac:dyDescent="0.35">
      <c r="A10" s="138" t="s">
        <v>379</v>
      </c>
      <c r="B10" s="139">
        <v>2</v>
      </c>
      <c r="C10" s="140">
        <v>43096</v>
      </c>
      <c r="D10" s="141" t="s">
        <v>393</v>
      </c>
      <c r="E10" s="142" t="s">
        <v>271</v>
      </c>
    </row>
  </sheetData>
  <mergeCells count="1">
    <mergeCell ref="A1:E1"/>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1"/>
  <sheetViews>
    <sheetView rightToLeft="1" topLeftCell="A25" workbookViewId="0">
      <selection activeCell="C31" sqref="C31"/>
    </sheetView>
  </sheetViews>
  <sheetFormatPr defaultRowHeight="14.4" x14ac:dyDescent="0.3"/>
  <cols>
    <col min="1" max="2" width="12" bestFit="1" customWidth="1"/>
    <col min="3" max="3" width="61" bestFit="1" customWidth="1"/>
    <col min="4" max="4" width="12" bestFit="1" customWidth="1"/>
    <col min="5" max="5" width="15.21875" bestFit="1" customWidth="1"/>
    <col min="6" max="6" width="12" bestFit="1" customWidth="1"/>
  </cols>
  <sheetData>
    <row r="1" spans="1:6" ht="19.8" x14ac:dyDescent="0.3">
      <c r="A1" s="52" t="s">
        <v>21</v>
      </c>
      <c r="B1" s="53" t="s">
        <v>22</v>
      </c>
      <c r="C1" s="53" t="s">
        <v>23</v>
      </c>
      <c r="D1" s="53" t="s">
        <v>24</v>
      </c>
      <c r="E1" s="53" t="s">
        <v>25</v>
      </c>
      <c r="F1" s="54" t="s">
        <v>47</v>
      </c>
    </row>
    <row r="2" spans="1:6" ht="60" thickBot="1" x14ac:dyDescent="0.35">
      <c r="A2" s="74" t="s">
        <v>34</v>
      </c>
      <c r="B2" s="75" t="s">
        <v>35</v>
      </c>
      <c r="C2" s="75" t="s">
        <v>85</v>
      </c>
      <c r="D2" s="75" t="s">
        <v>86</v>
      </c>
      <c r="E2" s="75" t="s">
        <v>87</v>
      </c>
      <c r="F2" s="83" t="s">
        <v>38</v>
      </c>
    </row>
    <row r="3" spans="1:6" ht="19.8" x14ac:dyDescent="0.3">
      <c r="A3" s="146" t="s">
        <v>394</v>
      </c>
      <c r="B3" s="147" t="s">
        <v>395</v>
      </c>
      <c r="C3" s="148" t="s">
        <v>396</v>
      </c>
      <c r="D3" s="149" t="s">
        <v>271</v>
      </c>
      <c r="E3" s="149"/>
      <c r="F3" s="150" t="s">
        <v>271</v>
      </c>
    </row>
    <row r="4" spans="1:6" ht="19.8" x14ac:dyDescent="0.3">
      <c r="A4" s="151"/>
      <c r="B4" s="152"/>
      <c r="C4" s="153" t="s">
        <v>397</v>
      </c>
      <c r="D4" s="154" t="s">
        <v>271</v>
      </c>
      <c r="E4" s="154"/>
      <c r="F4" s="155" t="s">
        <v>271</v>
      </c>
    </row>
    <row r="5" spans="1:6" ht="20.399999999999999" thickBot="1" x14ac:dyDescent="0.6">
      <c r="A5" s="156"/>
      <c r="B5" s="157"/>
      <c r="C5" s="158" t="s">
        <v>398</v>
      </c>
      <c r="D5" s="159" t="s">
        <v>271</v>
      </c>
      <c r="E5" s="159"/>
      <c r="F5" s="160" t="s">
        <v>271</v>
      </c>
    </row>
    <row r="6" spans="1:6" ht="19.8" x14ac:dyDescent="0.3">
      <c r="A6" s="161" t="s">
        <v>399</v>
      </c>
      <c r="B6" s="162" t="s">
        <v>400</v>
      </c>
      <c r="C6" s="163" t="s">
        <v>401</v>
      </c>
      <c r="D6" s="164" t="s">
        <v>271</v>
      </c>
      <c r="E6" s="164"/>
      <c r="F6" s="165" t="s">
        <v>271</v>
      </c>
    </row>
    <row r="7" spans="1:6" ht="19.8" x14ac:dyDescent="0.3">
      <c r="A7" s="166"/>
      <c r="B7" s="167"/>
      <c r="C7" s="168" t="s">
        <v>402</v>
      </c>
      <c r="D7" s="169" t="s">
        <v>271</v>
      </c>
      <c r="E7" s="169"/>
      <c r="F7" s="170" t="s">
        <v>271</v>
      </c>
    </row>
    <row r="8" spans="1:6" ht="19.8" x14ac:dyDescent="0.3">
      <c r="A8" s="166"/>
      <c r="B8" s="167"/>
      <c r="C8" s="171" t="s">
        <v>403</v>
      </c>
      <c r="D8" s="169" t="s">
        <v>271</v>
      </c>
      <c r="E8" s="172"/>
      <c r="F8" s="170" t="s">
        <v>271</v>
      </c>
    </row>
    <row r="9" spans="1:6" ht="19.8" x14ac:dyDescent="0.3">
      <c r="A9" s="166"/>
      <c r="B9" s="167"/>
      <c r="C9" s="168" t="s">
        <v>404</v>
      </c>
      <c r="D9" s="169" t="s">
        <v>271</v>
      </c>
      <c r="E9" s="169"/>
      <c r="F9" s="170" t="s">
        <v>271</v>
      </c>
    </row>
    <row r="10" spans="1:6" ht="39.6" x14ac:dyDescent="0.3">
      <c r="A10" s="166"/>
      <c r="B10" s="167"/>
      <c r="C10" s="168" t="s">
        <v>405</v>
      </c>
      <c r="D10" s="169" t="s">
        <v>406</v>
      </c>
      <c r="E10" s="169" t="s">
        <v>407</v>
      </c>
      <c r="F10" s="170" t="s">
        <v>271</v>
      </c>
    </row>
    <row r="11" spans="1:6" ht="19.8" x14ac:dyDescent="0.3">
      <c r="A11" s="166"/>
      <c r="B11" s="167"/>
      <c r="C11" s="168" t="s">
        <v>408</v>
      </c>
      <c r="D11" s="169" t="s">
        <v>271</v>
      </c>
      <c r="E11" s="169"/>
      <c r="F11" s="170" t="s">
        <v>271</v>
      </c>
    </row>
    <row r="12" spans="1:6" ht="20.399999999999999" thickBot="1" x14ac:dyDescent="0.35">
      <c r="A12" s="173"/>
      <c r="B12" s="174"/>
      <c r="C12" s="175" t="s">
        <v>409</v>
      </c>
      <c r="D12" s="176" t="s">
        <v>271</v>
      </c>
      <c r="E12" s="176"/>
      <c r="F12" s="177" t="s">
        <v>271</v>
      </c>
    </row>
    <row r="13" spans="1:6" ht="19.8" x14ac:dyDescent="0.3">
      <c r="A13" s="178" t="s">
        <v>410</v>
      </c>
      <c r="B13" s="179" t="s">
        <v>411</v>
      </c>
      <c r="C13" s="180" t="s">
        <v>412</v>
      </c>
      <c r="D13" s="181" t="s">
        <v>271</v>
      </c>
      <c r="E13" s="181"/>
      <c r="F13" s="182" t="s">
        <v>271</v>
      </c>
    </row>
    <row r="14" spans="1:6" ht="39.6" x14ac:dyDescent="0.3">
      <c r="A14" s="183"/>
      <c r="B14" s="184"/>
      <c r="C14" s="153" t="s">
        <v>413</v>
      </c>
      <c r="D14" s="154" t="s">
        <v>271</v>
      </c>
      <c r="E14" s="154"/>
      <c r="F14" s="155" t="s">
        <v>271</v>
      </c>
    </row>
    <row r="15" spans="1:6" ht="59.4" x14ac:dyDescent="0.3">
      <c r="A15" s="183"/>
      <c r="B15" s="184"/>
      <c r="C15" s="153" t="s">
        <v>414</v>
      </c>
      <c r="D15" s="154" t="s">
        <v>271</v>
      </c>
      <c r="E15" s="154"/>
      <c r="F15" s="155" t="s">
        <v>271</v>
      </c>
    </row>
    <row r="16" spans="1:6" ht="198.6" thickBot="1" x14ac:dyDescent="0.35">
      <c r="A16" s="185"/>
      <c r="B16" s="186"/>
      <c r="C16" s="187" t="s">
        <v>415</v>
      </c>
      <c r="D16" s="188" t="s">
        <v>271</v>
      </c>
      <c r="E16" s="188"/>
      <c r="F16" s="189" t="s">
        <v>271</v>
      </c>
    </row>
    <row r="17" spans="1:6" ht="40.200000000000003" thickBot="1" x14ac:dyDescent="0.35">
      <c r="A17" s="190" t="s">
        <v>416</v>
      </c>
      <c r="B17" s="191" t="s">
        <v>417</v>
      </c>
      <c r="C17" s="192" t="s">
        <v>511</v>
      </c>
      <c r="D17" s="193" t="s">
        <v>271</v>
      </c>
      <c r="E17" s="193"/>
      <c r="F17" s="194" t="s">
        <v>271</v>
      </c>
    </row>
    <row r="18" spans="1:6" ht="39.6" x14ac:dyDescent="0.3">
      <c r="A18" s="195" t="s">
        <v>418</v>
      </c>
      <c r="B18" s="196" t="s">
        <v>419</v>
      </c>
      <c r="C18" s="197" t="s">
        <v>420</v>
      </c>
      <c r="D18" s="198" t="s">
        <v>271</v>
      </c>
      <c r="E18" s="181"/>
      <c r="F18" s="199" t="s">
        <v>271</v>
      </c>
    </row>
    <row r="19" spans="1:6" ht="19.8" x14ac:dyDescent="0.3">
      <c r="A19" s="183"/>
      <c r="B19" s="200"/>
      <c r="C19" s="201" t="s">
        <v>421</v>
      </c>
      <c r="D19" s="154" t="s">
        <v>406</v>
      </c>
      <c r="E19" s="154" t="s">
        <v>422</v>
      </c>
      <c r="F19" s="155" t="s">
        <v>271</v>
      </c>
    </row>
    <row r="20" spans="1:6" ht="79.2" x14ac:dyDescent="0.3">
      <c r="A20" s="183"/>
      <c r="B20" s="200"/>
      <c r="C20" s="201" t="s">
        <v>423</v>
      </c>
      <c r="D20" s="154" t="s">
        <v>271</v>
      </c>
      <c r="E20" s="154"/>
      <c r="F20" s="155" t="s">
        <v>271</v>
      </c>
    </row>
    <row r="21" spans="1:6" ht="79.8" thickBot="1" x14ac:dyDescent="0.35">
      <c r="A21" s="202"/>
      <c r="B21" s="203"/>
      <c r="C21" s="204" t="s">
        <v>424</v>
      </c>
      <c r="D21" s="159" t="s">
        <v>271</v>
      </c>
      <c r="E21" s="159"/>
      <c r="F21" s="160" t="s">
        <v>271</v>
      </c>
    </row>
    <row r="22" spans="1:6" ht="189" customHeight="1" x14ac:dyDescent="0.3">
      <c r="A22" s="205" t="s">
        <v>425</v>
      </c>
      <c r="B22" s="206" t="s">
        <v>426</v>
      </c>
      <c r="C22" s="207" t="s">
        <v>427</v>
      </c>
      <c r="D22" s="208" t="s">
        <v>271</v>
      </c>
      <c r="E22" s="208"/>
      <c r="F22" s="209" t="s">
        <v>271</v>
      </c>
    </row>
    <row r="23" spans="1:6" ht="86.4" customHeight="1" x14ac:dyDescent="0.3">
      <c r="A23" s="166"/>
      <c r="B23" s="210"/>
      <c r="C23" s="211" t="s">
        <v>512</v>
      </c>
      <c r="D23" s="169" t="s">
        <v>271</v>
      </c>
      <c r="E23" s="169"/>
      <c r="F23" s="170" t="s">
        <v>271</v>
      </c>
    </row>
    <row r="24" spans="1:6" ht="336.6" x14ac:dyDescent="0.3">
      <c r="A24" s="166"/>
      <c r="B24" s="210"/>
      <c r="C24" s="211" t="s">
        <v>428</v>
      </c>
      <c r="D24" s="169" t="s">
        <v>271</v>
      </c>
      <c r="E24" s="169"/>
      <c r="F24" s="170" t="s">
        <v>271</v>
      </c>
    </row>
    <row r="25" spans="1:6" ht="19.8" x14ac:dyDescent="0.3">
      <c r="A25" s="166"/>
      <c r="B25" s="210"/>
      <c r="C25" s="212" t="s">
        <v>429</v>
      </c>
      <c r="D25" s="169" t="s">
        <v>271</v>
      </c>
      <c r="E25" s="169"/>
      <c r="F25" s="170" t="s">
        <v>271</v>
      </c>
    </row>
    <row r="26" spans="1:6" ht="19.8" x14ac:dyDescent="0.3">
      <c r="A26" s="166"/>
      <c r="B26" s="210"/>
      <c r="C26" s="212" t="s">
        <v>430</v>
      </c>
      <c r="D26" s="169" t="s">
        <v>271</v>
      </c>
      <c r="E26" s="169"/>
      <c r="F26" s="170" t="s">
        <v>271</v>
      </c>
    </row>
    <row r="27" spans="1:6" ht="19.8" x14ac:dyDescent="0.3">
      <c r="A27" s="166"/>
      <c r="B27" s="210"/>
      <c r="C27" s="212" t="s">
        <v>431</v>
      </c>
      <c r="D27" s="169" t="s">
        <v>271</v>
      </c>
      <c r="E27" s="169"/>
      <c r="F27" s="170" t="s">
        <v>271</v>
      </c>
    </row>
    <row r="28" spans="1:6" ht="60" thickBot="1" x14ac:dyDescent="0.35">
      <c r="A28" s="213"/>
      <c r="B28" s="214"/>
      <c r="C28" s="215" t="s">
        <v>432</v>
      </c>
      <c r="D28" s="216"/>
      <c r="E28" s="216"/>
      <c r="F28" s="217" t="s">
        <v>271</v>
      </c>
    </row>
    <row r="29" spans="1:6" ht="217.8" x14ac:dyDescent="0.3">
      <c r="A29" s="218" t="s">
        <v>433</v>
      </c>
      <c r="B29" s="219" t="s">
        <v>434</v>
      </c>
      <c r="C29" s="220" t="s">
        <v>513</v>
      </c>
      <c r="D29" s="181" t="s">
        <v>406</v>
      </c>
      <c r="E29" s="181"/>
      <c r="F29" s="182" t="s">
        <v>271</v>
      </c>
    </row>
    <row r="30" spans="1:6" ht="39.6" x14ac:dyDescent="0.3">
      <c r="A30" s="221"/>
      <c r="B30" s="200"/>
      <c r="C30" s="201" t="s">
        <v>435</v>
      </c>
      <c r="D30" s="154" t="s">
        <v>406</v>
      </c>
      <c r="E30" s="154" t="s">
        <v>436</v>
      </c>
      <c r="F30" s="155" t="s">
        <v>271</v>
      </c>
    </row>
    <row r="31" spans="1:6" ht="40.200000000000003" thickBot="1" x14ac:dyDescent="0.35">
      <c r="A31" s="222"/>
      <c r="B31" s="203"/>
      <c r="C31" s="204" t="s">
        <v>514</v>
      </c>
      <c r="D31" s="159" t="s">
        <v>406</v>
      </c>
      <c r="E31" s="159"/>
      <c r="F31" s="160" t="s">
        <v>271</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
  <sheetViews>
    <sheetView rightToLeft="1" zoomScale="112" zoomScaleNormal="112" workbookViewId="0">
      <selection activeCell="A5" sqref="A5"/>
    </sheetView>
  </sheetViews>
  <sheetFormatPr defaultColWidth="8.88671875" defaultRowHeight="14.4" x14ac:dyDescent="0.3"/>
  <cols>
    <col min="1" max="2" width="10.33203125" customWidth="1"/>
    <col min="3" max="3" width="18" customWidth="1"/>
    <col min="4" max="4" width="24.44140625" customWidth="1"/>
    <col min="5" max="5" width="13.6640625" customWidth="1"/>
    <col min="6" max="6" width="15.109375" customWidth="1"/>
  </cols>
  <sheetData>
    <row r="1" spans="1:6" ht="44.4" customHeight="1" thickBot="1" x14ac:dyDescent="0.35">
      <c r="A1" s="58" t="s">
        <v>21</v>
      </c>
      <c r="B1" s="58" t="s">
        <v>22</v>
      </c>
      <c r="C1" s="23" t="s">
        <v>23</v>
      </c>
      <c r="D1" s="58" t="s">
        <v>24</v>
      </c>
      <c r="E1" s="58" t="s">
        <v>25</v>
      </c>
      <c r="F1" s="23" t="s">
        <v>47</v>
      </c>
    </row>
    <row r="2" spans="1:6" ht="39.6" x14ac:dyDescent="0.3">
      <c r="A2" s="57" t="s">
        <v>34</v>
      </c>
      <c r="B2" s="57" t="s">
        <v>35</v>
      </c>
      <c r="C2" s="45" t="s">
        <v>88</v>
      </c>
      <c r="D2" s="57" t="s">
        <v>89</v>
      </c>
      <c r="E2" s="57" t="s">
        <v>31</v>
      </c>
      <c r="F2" s="45" t="s">
        <v>32</v>
      </c>
    </row>
    <row r="3" spans="1:6" x14ac:dyDescent="0.3">
      <c r="A3" t="s">
        <v>269</v>
      </c>
      <c r="B3" t="s">
        <v>269</v>
      </c>
      <c r="C3" t="s">
        <v>269</v>
      </c>
      <c r="D3" t="s">
        <v>269</v>
      </c>
      <c r="E3" t="s">
        <v>269</v>
      </c>
      <c r="F3" t="s">
        <v>269</v>
      </c>
    </row>
    <row r="7" spans="1:6" x14ac:dyDescent="0.3">
      <c r="D7" t="s">
        <v>269</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
  <sheetViews>
    <sheetView rightToLeft="1" zoomScale="130" zoomScaleNormal="130" workbookViewId="0">
      <selection activeCell="A3" sqref="A3:D3"/>
    </sheetView>
  </sheetViews>
  <sheetFormatPr defaultColWidth="8.88671875" defaultRowHeight="14.4" x14ac:dyDescent="0.3"/>
  <cols>
    <col min="1" max="1" width="17" customWidth="1"/>
    <col min="2" max="2" width="22.44140625" customWidth="1"/>
    <col min="3" max="3" width="18.88671875" customWidth="1"/>
    <col min="4" max="4" width="19.6640625" customWidth="1"/>
  </cols>
  <sheetData>
    <row r="1" spans="1:4" ht="20.399999999999999" thickBot="1" x14ac:dyDescent="0.35">
      <c r="A1" s="16" t="s">
        <v>21</v>
      </c>
      <c r="B1" s="14" t="s">
        <v>22</v>
      </c>
      <c r="C1" s="14" t="s">
        <v>23</v>
      </c>
      <c r="D1" s="14" t="s">
        <v>24</v>
      </c>
    </row>
    <row r="2" spans="1:4" ht="20.399999999999999" thickBot="1" x14ac:dyDescent="0.35">
      <c r="A2" s="15" t="s">
        <v>90</v>
      </c>
      <c r="B2" s="13" t="s">
        <v>91</v>
      </c>
      <c r="C2" s="13" t="s">
        <v>92</v>
      </c>
      <c r="D2" s="13" t="s">
        <v>93</v>
      </c>
    </row>
    <row r="3" spans="1:4" ht="15" thickBot="1" x14ac:dyDescent="0.35">
      <c r="A3" t="s">
        <v>269</v>
      </c>
      <c r="B3" t="s">
        <v>269</v>
      </c>
      <c r="C3" t="s">
        <v>269</v>
      </c>
      <c r="D3" t="s">
        <v>269</v>
      </c>
    </row>
    <row r="4" spans="1:4" ht="20.399999999999999" thickBot="1" x14ac:dyDescent="0.35">
      <c r="A4" s="60"/>
      <c r="B4" s="59"/>
      <c r="C4" s="59"/>
      <c r="D4" s="59"/>
    </row>
    <row r="5" spans="1:4" ht="20.399999999999999" thickBot="1" x14ac:dyDescent="0.35">
      <c r="A5" s="60"/>
      <c r="B5" s="59"/>
      <c r="C5" s="59"/>
      <c r="D5" s="59"/>
    </row>
    <row r="6" spans="1:4" ht="20.399999999999999" thickBot="1" x14ac:dyDescent="0.35">
      <c r="A6" s="60"/>
      <c r="B6" s="59"/>
      <c r="C6" s="59"/>
      <c r="D6" s="59"/>
    </row>
    <row r="7" spans="1:4" ht="19.8" x14ac:dyDescent="0.3">
      <c r="A7" s="61"/>
      <c r="B7" s="62"/>
      <c r="C7" s="62"/>
      <c r="D7" s="62"/>
    </row>
    <row r="9" spans="1:4" x14ac:dyDescent="0.3">
      <c r="B9" t="s">
        <v>269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6"/>
  <sheetViews>
    <sheetView rightToLeft="1" zoomScale="80" zoomScaleNormal="80" workbookViewId="0">
      <selection activeCell="A12" sqref="A12"/>
    </sheetView>
  </sheetViews>
  <sheetFormatPr defaultColWidth="8.88671875" defaultRowHeight="14.4" x14ac:dyDescent="0.3"/>
  <cols>
    <col min="1" max="1" width="47.44140625" customWidth="1"/>
    <col min="2" max="4" width="17.109375" customWidth="1"/>
    <col min="5" max="5" width="20.33203125" customWidth="1"/>
  </cols>
  <sheetData>
    <row r="1" spans="1:5" ht="112.35" customHeight="1" x14ac:dyDescent="0.3">
      <c r="A1" s="52" t="s">
        <v>21</v>
      </c>
      <c r="B1" s="53" t="s">
        <v>22</v>
      </c>
      <c r="C1" s="53" t="s">
        <v>23</v>
      </c>
      <c r="D1" s="53" t="s">
        <v>24</v>
      </c>
      <c r="E1" s="54" t="s">
        <v>25</v>
      </c>
    </row>
    <row r="2" spans="1:5" ht="118.8" x14ac:dyDescent="0.3">
      <c r="A2" s="49" t="s">
        <v>99</v>
      </c>
      <c r="B2" s="47" t="s">
        <v>94</v>
      </c>
      <c r="C2" s="47" t="s">
        <v>95</v>
      </c>
      <c r="D2" s="47" t="s">
        <v>96</v>
      </c>
      <c r="E2" s="50" t="s">
        <v>97</v>
      </c>
    </row>
    <row r="3" spans="1:5" x14ac:dyDescent="0.3">
      <c r="A3" t="s">
        <v>269</v>
      </c>
      <c r="B3" t="s">
        <v>269</v>
      </c>
      <c r="C3" t="s">
        <v>269</v>
      </c>
      <c r="D3" t="s">
        <v>269</v>
      </c>
      <c r="E3" t="s">
        <v>269</v>
      </c>
    </row>
    <row r="4" spans="1:5" x14ac:dyDescent="0.3">
      <c r="A4" s="37"/>
      <c r="B4" s="6"/>
      <c r="C4" s="6"/>
      <c r="D4" s="6"/>
      <c r="E4" s="38"/>
    </row>
    <row r="6" spans="1:5" x14ac:dyDescent="0.3">
      <c r="B6" t="s">
        <v>269</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5"/>
  <sheetViews>
    <sheetView rightToLeft="1" topLeftCell="B1" zoomScale="92" workbookViewId="0">
      <selection activeCell="B3" sqref="B3:C3"/>
    </sheetView>
  </sheetViews>
  <sheetFormatPr defaultColWidth="8.88671875" defaultRowHeight="14.4" x14ac:dyDescent="0.3"/>
  <cols>
    <col min="1" max="1" width="19.109375" customWidth="1"/>
    <col min="2" max="2" width="21" customWidth="1"/>
    <col min="3" max="3" width="18.33203125" customWidth="1"/>
  </cols>
  <sheetData>
    <row r="1" spans="1:3" ht="19.8" x14ac:dyDescent="0.3">
      <c r="A1" s="65" t="s">
        <v>21</v>
      </c>
      <c r="B1" s="65" t="s">
        <v>22</v>
      </c>
      <c r="C1" s="65" t="s">
        <v>23</v>
      </c>
    </row>
    <row r="2" spans="1:3" ht="19.8" x14ac:dyDescent="0.3">
      <c r="A2" s="48" t="s">
        <v>100</v>
      </c>
      <c r="B2" s="48" t="s">
        <v>101</v>
      </c>
      <c r="C2" s="48" t="s">
        <v>102</v>
      </c>
    </row>
    <row r="3" spans="1:3" ht="20.399999999999999" thickBot="1" x14ac:dyDescent="0.35">
      <c r="A3" s="63"/>
      <c r="B3" s="64" t="s">
        <v>269</v>
      </c>
      <c r="C3" s="64" t="s">
        <v>269</v>
      </c>
    </row>
    <row r="4" spans="1:3" ht="20.399999999999999" thickBot="1" x14ac:dyDescent="0.35">
      <c r="A4" s="63"/>
      <c r="B4" s="64"/>
      <c r="C4" s="64"/>
    </row>
    <row r="5" spans="1:3" ht="19.8" x14ac:dyDescent="0.3">
      <c r="A5" s="66"/>
      <c r="B5" s="67"/>
      <c r="C5" s="67"/>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rightToLeft="1" zoomScale="78" zoomScaleNormal="80" zoomScalePageLayoutView="80" workbookViewId="0">
      <selection activeCell="C3" sqref="C3"/>
    </sheetView>
  </sheetViews>
  <sheetFormatPr defaultColWidth="8.88671875" defaultRowHeight="14.4" x14ac:dyDescent="0.3"/>
  <cols>
    <col min="1" max="1" width="27.109375" style="68" customWidth="1"/>
    <col min="2" max="2" width="26.33203125" customWidth="1"/>
    <col min="3" max="3" width="31.33203125" customWidth="1"/>
    <col min="4" max="4" width="22.88671875" customWidth="1"/>
  </cols>
  <sheetData>
    <row r="1" spans="1:4" ht="19.8" x14ac:dyDescent="0.3">
      <c r="A1" s="73" t="s">
        <v>122</v>
      </c>
      <c r="B1" s="73" t="s">
        <v>103</v>
      </c>
      <c r="C1" s="73" t="s">
        <v>119</v>
      </c>
      <c r="D1" s="73" t="s">
        <v>33</v>
      </c>
    </row>
    <row r="2" spans="1:4" ht="20.399999999999999" customHeight="1" x14ac:dyDescent="0.3">
      <c r="A2" s="76" t="s">
        <v>104</v>
      </c>
      <c r="B2" s="46" t="s">
        <v>271</v>
      </c>
      <c r="C2" s="71" t="s">
        <v>271</v>
      </c>
      <c r="D2" s="51"/>
    </row>
    <row r="3" spans="1:4" ht="19.8" x14ac:dyDescent="0.3">
      <c r="A3" s="76" t="s">
        <v>105</v>
      </c>
      <c r="B3" s="46" t="s">
        <v>271</v>
      </c>
      <c r="C3" s="46" t="s">
        <v>271</v>
      </c>
      <c r="D3" s="72"/>
    </row>
    <row r="4" spans="1:4" ht="19.8" x14ac:dyDescent="0.3">
      <c r="A4" s="76" t="s">
        <v>120</v>
      </c>
      <c r="B4" s="46" t="s">
        <v>271</v>
      </c>
      <c r="C4" s="46" t="s">
        <v>271</v>
      </c>
      <c r="D4" s="51"/>
    </row>
    <row r="5" spans="1:4" ht="19.8" x14ac:dyDescent="0.3">
      <c r="A5" s="76" t="s">
        <v>106</v>
      </c>
      <c r="B5" s="46" t="s">
        <v>271</v>
      </c>
      <c r="C5" s="46" t="s">
        <v>271</v>
      </c>
      <c r="D5" s="51"/>
    </row>
    <row r="6" spans="1:4" ht="19.8" x14ac:dyDescent="0.3">
      <c r="A6" s="76" t="s">
        <v>107</v>
      </c>
      <c r="B6" s="46" t="s">
        <v>271</v>
      </c>
      <c r="C6" s="46" t="s">
        <v>271</v>
      </c>
      <c r="D6" s="51"/>
    </row>
    <row r="7" spans="1:4" ht="19.649999999999999" customHeight="1" x14ac:dyDescent="0.3">
      <c r="A7" s="76" t="s">
        <v>109</v>
      </c>
      <c r="B7" s="46" t="s">
        <v>271</v>
      </c>
      <c r="C7" s="46" t="s">
        <v>271</v>
      </c>
      <c r="D7" s="51"/>
    </row>
    <row r="8" spans="1:4" ht="19.8" x14ac:dyDescent="0.3">
      <c r="A8" s="76" t="s">
        <v>121</v>
      </c>
      <c r="B8" s="46" t="s">
        <v>271</v>
      </c>
      <c r="C8" s="46" t="s">
        <v>271</v>
      </c>
      <c r="D8" s="51"/>
    </row>
    <row r="9" spans="1:4" ht="19.8" x14ac:dyDescent="0.3">
      <c r="A9" s="77" t="s">
        <v>108</v>
      </c>
      <c r="B9" s="55" t="s">
        <v>271</v>
      </c>
      <c r="C9" s="55" t="s">
        <v>271</v>
      </c>
      <c r="D9" s="56"/>
    </row>
    <row r="10" spans="1:4" ht="19.8" x14ac:dyDescent="0.3">
      <c r="A10" s="77" t="s">
        <v>437</v>
      </c>
      <c r="B10" s="55" t="s">
        <v>271</v>
      </c>
      <c r="C10" s="55" t="s">
        <v>271</v>
      </c>
      <c r="D10" s="56"/>
    </row>
    <row r="11" spans="1:4" ht="19.8" x14ac:dyDescent="0.3">
      <c r="A11" s="77" t="s">
        <v>438</v>
      </c>
      <c r="B11" s="55" t="s">
        <v>271</v>
      </c>
      <c r="C11" s="55" t="s">
        <v>271</v>
      </c>
      <c r="D11" s="56"/>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1"/>
  <sheetViews>
    <sheetView rightToLeft="1" zoomScale="118" zoomScaleNormal="118" workbookViewId="0">
      <selection activeCell="C15" sqref="C15"/>
    </sheetView>
  </sheetViews>
  <sheetFormatPr defaultColWidth="8.88671875" defaultRowHeight="14.4" x14ac:dyDescent="0.3"/>
  <cols>
    <col min="1" max="1" width="23.88671875" customWidth="1"/>
    <col min="2" max="2" width="20.109375" customWidth="1"/>
    <col min="3" max="3" width="18.44140625" customWidth="1"/>
    <col min="4" max="4" width="23.109375" customWidth="1"/>
  </cols>
  <sheetData>
    <row r="1" spans="1:4" ht="19.8" x14ac:dyDescent="0.3">
      <c r="A1" t="s">
        <v>21</v>
      </c>
      <c r="B1" s="73" t="s">
        <v>22</v>
      </c>
      <c r="C1" s="73" t="s">
        <v>23</v>
      </c>
      <c r="D1" s="73" t="s">
        <v>24</v>
      </c>
    </row>
    <row r="2" spans="1:4" ht="39.6" x14ac:dyDescent="0.3">
      <c r="B2" s="73" t="s">
        <v>103</v>
      </c>
      <c r="C2" s="73" t="s">
        <v>119</v>
      </c>
      <c r="D2" s="73" t="s">
        <v>33</v>
      </c>
    </row>
    <row r="3" spans="1:4" ht="20.399999999999999" thickBot="1" x14ac:dyDescent="0.35">
      <c r="A3" s="69" t="s">
        <v>110</v>
      </c>
      <c r="B3" s="14" t="s">
        <v>271</v>
      </c>
      <c r="C3" s="14" t="s">
        <v>319</v>
      </c>
      <c r="D3" s="14"/>
    </row>
    <row r="4" spans="1:4" ht="20.399999999999999" thickBot="1" x14ac:dyDescent="0.35">
      <c r="A4" s="69" t="s">
        <v>111</v>
      </c>
      <c r="B4" s="14" t="s">
        <v>271</v>
      </c>
      <c r="C4" s="14" t="s">
        <v>319</v>
      </c>
      <c r="D4" s="14"/>
    </row>
    <row r="5" spans="1:4" ht="20.399999999999999" thickBot="1" x14ac:dyDescent="0.35">
      <c r="A5" s="69" t="s">
        <v>112</v>
      </c>
      <c r="B5" s="14" t="s">
        <v>271</v>
      </c>
      <c r="C5" s="14" t="s">
        <v>319</v>
      </c>
      <c r="D5" s="14"/>
    </row>
    <row r="6" spans="1:4" ht="20.399999999999999" thickBot="1" x14ac:dyDescent="0.35">
      <c r="A6" s="69" t="s">
        <v>113</v>
      </c>
      <c r="B6" s="14" t="s">
        <v>271</v>
      </c>
      <c r="C6" s="14" t="s">
        <v>319</v>
      </c>
      <c r="D6" s="14"/>
    </row>
    <row r="7" spans="1:4" ht="20.399999999999999" thickBot="1" x14ac:dyDescent="0.35">
      <c r="A7" s="69" t="s">
        <v>114</v>
      </c>
      <c r="B7" s="14" t="s">
        <v>271</v>
      </c>
      <c r="C7" s="14" t="s">
        <v>319</v>
      </c>
      <c r="D7" s="14"/>
    </row>
    <row r="8" spans="1:4" ht="20.399999999999999" thickBot="1" x14ac:dyDescent="0.35">
      <c r="A8" s="69" t="s">
        <v>115</v>
      </c>
      <c r="B8" s="14" t="s">
        <v>271</v>
      </c>
      <c r="C8" s="14" t="s">
        <v>319</v>
      </c>
      <c r="D8" s="14"/>
    </row>
    <row r="9" spans="1:4" ht="20.399999999999999" thickBot="1" x14ac:dyDescent="0.35">
      <c r="A9" s="69" t="s">
        <v>116</v>
      </c>
      <c r="B9" s="14" t="s">
        <v>271</v>
      </c>
      <c r="C9" s="14" t="s">
        <v>319</v>
      </c>
      <c r="D9" s="14"/>
    </row>
    <row r="10" spans="1:4" ht="20.399999999999999" thickBot="1" x14ac:dyDescent="0.35">
      <c r="A10" s="69" t="s">
        <v>117</v>
      </c>
      <c r="B10" s="14" t="s">
        <v>271</v>
      </c>
      <c r="C10" s="14" t="s">
        <v>319</v>
      </c>
      <c r="D10" s="14"/>
    </row>
    <row r="11" spans="1:4" ht="20.399999999999999" thickBot="1" x14ac:dyDescent="0.35">
      <c r="A11" s="78" t="s">
        <v>118</v>
      </c>
      <c r="B11" s="14" t="s">
        <v>271</v>
      </c>
      <c r="C11" s="14" t="s">
        <v>319</v>
      </c>
      <c r="D11" s="20"/>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5"/>
  <sheetViews>
    <sheetView rightToLeft="1" workbookViewId="0">
      <selection activeCell="C4" sqref="C4"/>
    </sheetView>
  </sheetViews>
  <sheetFormatPr defaultColWidth="8.88671875" defaultRowHeight="14.4" x14ac:dyDescent="0.3"/>
  <cols>
    <col min="1" max="1" width="25.44140625" customWidth="1"/>
    <col min="2" max="2" width="28.88671875" customWidth="1"/>
  </cols>
  <sheetData>
    <row r="1" spans="1:2" ht="19.8" x14ac:dyDescent="0.3">
      <c r="A1" s="81" t="s">
        <v>21</v>
      </c>
      <c r="B1" s="82" t="s">
        <v>22</v>
      </c>
    </row>
    <row r="2" spans="1:2" ht="19.8" x14ac:dyDescent="0.3">
      <c r="A2" s="79" t="s">
        <v>48</v>
      </c>
      <c r="B2" s="80" t="s">
        <v>123</v>
      </c>
    </row>
    <row r="3" spans="1:2" ht="18" x14ac:dyDescent="0.3">
      <c r="A3" s="113" t="s">
        <v>320</v>
      </c>
      <c r="B3" s="114" t="s">
        <v>321</v>
      </c>
    </row>
    <row r="4" spans="1:2" ht="36" x14ac:dyDescent="0.3">
      <c r="A4" s="115" t="s">
        <v>322</v>
      </c>
      <c r="B4" s="116" t="s">
        <v>323</v>
      </c>
    </row>
    <row r="5" spans="1:2" ht="18" x14ac:dyDescent="0.3">
      <c r="A5" s="115" t="s">
        <v>324</v>
      </c>
      <c r="B5" s="116" t="s">
        <v>325</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5"/>
  <sheetViews>
    <sheetView rightToLeft="1" workbookViewId="0">
      <selection activeCell="C5" sqref="C5"/>
    </sheetView>
  </sheetViews>
  <sheetFormatPr defaultColWidth="8.88671875" defaultRowHeight="14.4" x14ac:dyDescent="0.3"/>
  <cols>
    <col min="1" max="1" width="10.33203125" customWidth="1"/>
    <col min="2" max="2" width="12" bestFit="1" customWidth="1"/>
    <col min="3" max="3" width="24.44140625" customWidth="1"/>
    <col min="4" max="4" width="10.33203125" customWidth="1"/>
    <col min="5" max="5" width="15.33203125" customWidth="1"/>
    <col min="6" max="6" width="14.44140625" customWidth="1"/>
  </cols>
  <sheetData>
    <row r="1" spans="1:6" ht="19.8" x14ac:dyDescent="0.3">
      <c r="A1" s="52" t="s">
        <v>21</v>
      </c>
      <c r="B1" s="53" t="s">
        <v>22</v>
      </c>
      <c r="C1" s="53" t="s">
        <v>23</v>
      </c>
      <c r="D1" s="53" t="s">
        <v>24</v>
      </c>
      <c r="E1" s="53" t="s">
        <v>25</v>
      </c>
      <c r="F1" s="54" t="s">
        <v>47</v>
      </c>
    </row>
    <row r="2" spans="1:6" ht="39.6" x14ac:dyDescent="0.3">
      <c r="A2" s="49" t="s">
        <v>124</v>
      </c>
      <c r="B2" s="47" t="s">
        <v>125</v>
      </c>
      <c r="C2" s="47" t="s">
        <v>126</v>
      </c>
      <c r="D2" s="47" t="s">
        <v>125</v>
      </c>
      <c r="E2" s="47" t="s">
        <v>127</v>
      </c>
      <c r="F2" s="50" t="s">
        <v>128</v>
      </c>
    </row>
    <row r="3" spans="1:6" x14ac:dyDescent="0.3">
      <c r="A3" t="s">
        <v>269</v>
      </c>
      <c r="B3" t="s">
        <v>269</v>
      </c>
      <c r="C3" t="s">
        <v>269</v>
      </c>
      <c r="D3" t="s">
        <v>269</v>
      </c>
      <c r="E3" t="s">
        <v>269</v>
      </c>
      <c r="F3" t="s">
        <v>269</v>
      </c>
    </row>
    <row r="5" spans="1:6" x14ac:dyDescent="0.3">
      <c r="C5" t="s">
        <v>269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rightToLeft="1" workbookViewId="0">
      <selection activeCell="E8" sqref="E8"/>
    </sheetView>
  </sheetViews>
  <sheetFormatPr defaultRowHeight="14.4" x14ac:dyDescent="0.3"/>
  <cols>
    <col min="1" max="4" width="12" bestFit="1" customWidth="1"/>
    <col min="5" max="5" width="17.21875" customWidth="1"/>
  </cols>
  <sheetData>
    <row r="1" spans="1:5" ht="16.8" thickBot="1" x14ac:dyDescent="0.35">
      <c r="A1" s="10" t="s">
        <v>21</v>
      </c>
      <c r="B1" s="8" t="s">
        <v>22</v>
      </c>
      <c r="C1" s="8" t="s">
        <v>23</v>
      </c>
      <c r="D1" s="8" t="s">
        <v>24</v>
      </c>
      <c r="E1" s="8" t="s">
        <v>25</v>
      </c>
    </row>
    <row r="2" spans="1:5" ht="18.600000000000001" thickBot="1" x14ac:dyDescent="0.35">
      <c r="A2" s="127" t="s">
        <v>26</v>
      </c>
      <c r="B2" s="127" t="s">
        <v>27</v>
      </c>
      <c r="C2" s="127" t="s">
        <v>28</v>
      </c>
      <c r="D2" s="127" t="s">
        <v>29</v>
      </c>
      <c r="E2" s="127" t="s">
        <v>30</v>
      </c>
    </row>
    <row r="3" spans="1:5" ht="33" thickBot="1" x14ac:dyDescent="0.35">
      <c r="A3" s="128" t="s">
        <v>374</v>
      </c>
      <c r="B3" s="11">
        <v>4</v>
      </c>
      <c r="C3" s="12" t="s">
        <v>375</v>
      </c>
      <c r="D3" s="12">
        <v>0</v>
      </c>
      <c r="E3" s="128" t="s">
        <v>376</v>
      </c>
    </row>
    <row r="4" spans="1:5" ht="33" thickBot="1" x14ac:dyDescent="0.35">
      <c r="A4" s="129" t="s">
        <v>377</v>
      </c>
      <c r="B4" s="9">
        <v>5</v>
      </c>
      <c r="C4" s="7" t="s">
        <v>378</v>
      </c>
      <c r="D4" s="7">
        <v>5</v>
      </c>
      <c r="E4" s="129" t="s">
        <v>376</v>
      </c>
    </row>
    <row r="5" spans="1:5" ht="33" thickBot="1" x14ac:dyDescent="0.35">
      <c r="A5" s="129" t="s">
        <v>379</v>
      </c>
      <c r="B5" s="9">
        <v>3</v>
      </c>
      <c r="C5" s="7" t="s">
        <v>380</v>
      </c>
      <c r="D5" s="7">
        <v>2</v>
      </c>
      <c r="E5" s="129" t="s">
        <v>376</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5"/>
  <sheetViews>
    <sheetView rightToLeft="1" zoomScale="85" zoomScaleNormal="85" zoomScalePageLayoutView="85" workbookViewId="0">
      <selection activeCell="A3" sqref="A3:G3"/>
    </sheetView>
  </sheetViews>
  <sheetFormatPr defaultColWidth="8.88671875" defaultRowHeight="14.4" x14ac:dyDescent="0.3"/>
  <cols>
    <col min="1" max="1" width="10.33203125" customWidth="1"/>
    <col min="2" max="2" width="26.88671875" customWidth="1"/>
    <col min="3" max="3" width="20.109375" customWidth="1"/>
    <col min="4" max="4" width="18" customWidth="1"/>
    <col min="5" max="5" width="13.6640625" customWidth="1"/>
    <col min="6" max="7" width="10.33203125" customWidth="1"/>
  </cols>
  <sheetData>
    <row r="1" spans="1:7" ht="19.8" x14ac:dyDescent="0.3">
      <c r="A1" s="52" t="s">
        <v>21</v>
      </c>
      <c r="B1" s="73" t="s">
        <v>22</v>
      </c>
      <c r="C1" s="73" t="s">
        <v>23</v>
      </c>
      <c r="D1" s="73" t="s">
        <v>24</v>
      </c>
      <c r="E1" s="53" t="s">
        <v>25</v>
      </c>
      <c r="F1" s="53" t="s">
        <v>47</v>
      </c>
      <c r="G1" s="54" t="s">
        <v>60</v>
      </c>
    </row>
    <row r="2" spans="1:7" ht="59.4" x14ac:dyDescent="0.3">
      <c r="A2" s="49" t="s">
        <v>135</v>
      </c>
      <c r="B2" s="70" t="s">
        <v>134</v>
      </c>
      <c r="C2" s="70" t="s">
        <v>129</v>
      </c>
      <c r="D2" s="70" t="s">
        <v>133</v>
      </c>
      <c r="E2" s="47" t="s">
        <v>130</v>
      </c>
      <c r="F2" s="47" t="s">
        <v>131</v>
      </c>
      <c r="G2" s="50" t="s">
        <v>132</v>
      </c>
    </row>
    <row r="3" spans="1:7" x14ac:dyDescent="0.3">
      <c r="A3" t="s">
        <v>269</v>
      </c>
      <c r="B3" t="s">
        <v>269</v>
      </c>
      <c r="C3" t="s">
        <v>269</v>
      </c>
      <c r="D3" t="s">
        <v>269</v>
      </c>
      <c r="E3" t="s">
        <v>269</v>
      </c>
      <c r="F3" t="s">
        <v>269</v>
      </c>
      <c r="G3" t="s">
        <v>269</v>
      </c>
    </row>
    <row r="5" spans="1:7" x14ac:dyDescent="0.3">
      <c r="C5" t="s">
        <v>269</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8"/>
  <sheetViews>
    <sheetView rightToLeft="1" workbookViewId="0">
      <selection activeCell="C5" sqref="C5"/>
    </sheetView>
  </sheetViews>
  <sheetFormatPr defaultRowHeight="14.4" x14ac:dyDescent="0.3"/>
  <cols>
    <col min="1" max="1" width="20.44140625" customWidth="1"/>
    <col min="2" max="2" width="23.109375" customWidth="1"/>
    <col min="3" max="3" width="20.88671875" customWidth="1"/>
  </cols>
  <sheetData>
    <row r="1" spans="1:3" ht="19.8" x14ac:dyDescent="0.3">
      <c r="A1" s="52" t="s">
        <v>21</v>
      </c>
      <c r="B1" s="53" t="s">
        <v>22</v>
      </c>
      <c r="C1" s="54" t="s">
        <v>23</v>
      </c>
    </row>
    <row r="2" spans="1:3" ht="19.8" x14ac:dyDescent="0.3">
      <c r="A2" s="49" t="s">
        <v>136</v>
      </c>
      <c r="B2" s="47" t="s">
        <v>137</v>
      </c>
      <c r="C2" s="50" t="s">
        <v>138</v>
      </c>
    </row>
    <row r="3" spans="1:3" ht="19.8" x14ac:dyDescent="0.3">
      <c r="A3" s="49" t="s">
        <v>439</v>
      </c>
      <c r="B3" s="47" t="s">
        <v>440</v>
      </c>
      <c r="C3" s="50">
        <v>48000</v>
      </c>
    </row>
    <row r="4" spans="1:3" ht="39.6" x14ac:dyDescent="0.3">
      <c r="A4" s="50" t="s">
        <v>441</v>
      </c>
      <c r="B4" s="47" t="s">
        <v>442</v>
      </c>
      <c r="C4" s="49">
        <v>140330</v>
      </c>
    </row>
    <row r="5" spans="1:3" ht="39.6" x14ac:dyDescent="0.3">
      <c r="A5" s="50" t="s">
        <v>443</v>
      </c>
      <c r="B5" s="47" t="s">
        <v>444</v>
      </c>
      <c r="C5" s="49">
        <v>7200</v>
      </c>
    </row>
    <row r="6" spans="1:3" ht="19.8" x14ac:dyDescent="0.3">
      <c r="A6" s="50" t="s">
        <v>445</v>
      </c>
      <c r="B6" s="47" t="s">
        <v>446</v>
      </c>
      <c r="C6" s="49">
        <v>73200</v>
      </c>
    </row>
    <row r="7" spans="1:3" ht="39.6" x14ac:dyDescent="0.3">
      <c r="A7" s="50" t="s">
        <v>447</v>
      </c>
      <c r="B7" s="47" t="s">
        <v>446</v>
      </c>
      <c r="C7" s="49">
        <v>61000</v>
      </c>
    </row>
    <row r="8" spans="1:3" ht="19.8" x14ac:dyDescent="0.3">
      <c r="A8" s="50" t="s">
        <v>448</v>
      </c>
      <c r="B8" s="47" t="s">
        <v>449</v>
      </c>
      <c r="C8" s="49">
        <v>48966</v>
      </c>
    </row>
    <row r="9" spans="1:3" ht="39.6" x14ac:dyDescent="0.3">
      <c r="A9" s="50" t="s">
        <v>450</v>
      </c>
      <c r="B9" s="47" t="s">
        <v>451</v>
      </c>
      <c r="C9" s="49">
        <v>9913</v>
      </c>
    </row>
    <row r="10" spans="1:3" ht="19.8" x14ac:dyDescent="0.3">
      <c r="A10" s="50" t="s">
        <v>452</v>
      </c>
      <c r="B10" s="47" t="s">
        <v>453</v>
      </c>
      <c r="C10" s="49">
        <f>500+9666.67</f>
        <v>10166.67</v>
      </c>
    </row>
    <row r="11" spans="1:3" ht="19.8" x14ac:dyDescent="0.3">
      <c r="A11" s="50" t="s">
        <v>454</v>
      </c>
      <c r="B11" s="47" t="s">
        <v>442</v>
      </c>
      <c r="C11" s="49">
        <v>1650</v>
      </c>
    </row>
    <row r="12" spans="1:3" ht="19.8" x14ac:dyDescent="0.3">
      <c r="A12" s="50" t="s">
        <v>455</v>
      </c>
      <c r="B12" s="47" t="s">
        <v>442</v>
      </c>
      <c r="C12" s="49">
        <v>750.4</v>
      </c>
    </row>
    <row r="13" spans="1:3" ht="19.8" x14ac:dyDescent="0.3">
      <c r="A13" s="50" t="s">
        <v>456</v>
      </c>
      <c r="B13" s="47" t="s">
        <v>457</v>
      </c>
      <c r="C13" s="49">
        <v>2000</v>
      </c>
    </row>
    <row r="14" spans="1:3" ht="19.8" x14ac:dyDescent="0.3">
      <c r="A14" s="50" t="s">
        <v>458</v>
      </c>
      <c r="B14" s="47" t="s">
        <v>459</v>
      </c>
      <c r="C14" s="49">
        <f>7500+750</f>
        <v>8250</v>
      </c>
    </row>
    <row r="15" spans="1:3" ht="19.8" x14ac:dyDescent="0.3">
      <c r="A15" s="50" t="s">
        <v>460</v>
      </c>
      <c r="B15" s="47" t="s">
        <v>461</v>
      </c>
      <c r="C15" s="49">
        <v>65000</v>
      </c>
    </row>
    <row r="16" spans="1:3" ht="39.6" x14ac:dyDescent="0.3">
      <c r="A16" s="50" t="s">
        <v>462</v>
      </c>
      <c r="B16" s="47" t="s">
        <v>463</v>
      </c>
      <c r="C16" s="49">
        <v>1656.7</v>
      </c>
    </row>
    <row r="17" spans="1:3" ht="39.6" x14ac:dyDescent="0.3">
      <c r="A17" s="74" t="s">
        <v>464</v>
      </c>
      <c r="B17" s="75" t="s">
        <v>465</v>
      </c>
      <c r="C17" s="83">
        <v>64000</v>
      </c>
    </row>
    <row r="18" spans="1:3" ht="19.8" x14ac:dyDescent="0.3">
      <c r="A18" s="223"/>
      <c r="B18" s="223"/>
      <c r="C18" s="223"/>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5"/>
  <sheetViews>
    <sheetView rightToLeft="1" workbookViewId="0">
      <selection activeCell="A4" sqref="A4"/>
    </sheetView>
  </sheetViews>
  <sheetFormatPr defaultColWidth="8.88671875" defaultRowHeight="14.4" x14ac:dyDescent="0.3"/>
  <cols>
    <col min="1" max="1" width="14.109375" customWidth="1"/>
    <col min="2" max="2" width="20.109375" customWidth="1"/>
    <col min="3" max="3" width="14.88671875" customWidth="1"/>
    <col min="4" max="4" width="10.33203125" customWidth="1"/>
  </cols>
  <sheetData>
    <row r="1" spans="1:4" ht="19.8" x14ac:dyDescent="0.3">
      <c r="A1" s="52" t="s">
        <v>21</v>
      </c>
      <c r="B1" s="53" t="s">
        <v>22</v>
      </c>
      <c r="C1" s="53" t="s">
        <v>23</v>
      </c>
      <c r="D1" s="54" t="s">
        <v>24</v>
      </c>
    </row>
    <row r="2" spans="1:4" ht="19.8" x14ac:dyDescent="0.3">
      <c r="A2" s="49" t="s">
        <v>31</v>
      </c>
      <c r="B2" s="47" t="s">
        <v>140</v>
      </c>
      <c r="C2" s="47" t="s">
        <v>141</v>
      </c>
      <c r="D2" s="50" t="s">
        <v>139</v>
      </c>
    </row>
    <row r="3" spans="1:4" x14ac:dyDescent="0.3">
      <c r="A3" t="s">
        <v>269</v>
      </c>
      <c r="B3" t="s">
        <v>269</v>
      </c>
      <c r="C3" t="s">
        <v>269</v>
      </c>
      <c r="D3" t="s">
        <v>269</v>
      </c>
    </row>
    <row r="5" spans="1:4" x14ac:dyDescent="0.3">
      <c r="B5" t="s">
        <v>269</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50"/>
  <sheetViews>
    <sheetView rightToLeft="1" topLeftCell="B26" workbookViewId="0">
      <selection activeCell="I10" sqref="I10"/>
    </sheetView>
  </sheetViews>
  <sheetFormatPr defaultRowHeight="14.4" x14ac:dyDescent="0.3"/>
  <cols>
    <col min="2" max="2" width="36.33203125" bestFit="1" customWidth="1"/>
    <col min="3" max="3" width="19.6640625" bestFit="1" customWidth="1"/>
    <col min="4" max="4" width="10.6640625" bestFit="1" customWidth="1"/>
  </cols>
  <sheetData>
    <row r="1" spans="2:4" x14ac:dyDescent="0.3">
      <c r="C1" s="224"/>
    </row>
    <row r="2" spans="2:4" ht="24" thickBot="1" x14ac:dyDescent="0.5">
      <c r="B2" s="296" t="s">
        <v>223</v>
      </c>
      <c r="C2" s="296"/>
      <c r="D2" s="296"/>
    </row>
    <row r="3" spans="2:4" ht="15.6" thickTop="1" thickBot="1" x14ac:dyDescent="0.35">
      <c r="B3" s="97"/>
      <c r="C3" s="225"/>
      <c r="D3" s="97"/>
    </row>
    <row r="4" spans="2:4" ht="22.2" thickTop="1" thickBot="1" x14ac:dyDescent="0.45">
      <c r="B4" s="96" t="s">
        <v>222</v>
      </c>
      <c r="C4" s="226" t="s">
        <v>221</v>
      </c>
      <c r="D4" s="96" t="s">
        <v>220</v>
      </c>
    </row>
    <row r="5" spans="2:4" ht="18.600000000000001" thickTop="1" x14ac:dyDescent="0.35">
      <c r="B5" s="93" t="s">
        <v>219</v>
      </c>
      <c r="C5" s="118"/>
      <c r="D5" s="92"/>
    </row>
    <row r="6" spans="2:4" x14ac:dyDescent="0.3">
      <c r="B6" s="95" t="s">
        <v>217</v>
      </c>
      <c r="C6" s="246">
        <v>469244.77</v>
      </c>
      <c r="D6" s="94"/>
    </row>
    <row r="7" spans="2:4" x14ac:dyDescent="0.3">
      <c r="B7" s="95" t="s">
        <v>216</v>
      </c>
      <c r="C7" s="246">
        <v>93000</v>
      </c>
      <c r="D7" s="94"/>
    </row>
    <row r="8" spans="2:4" x14ac:dyDescent="0.3">
      <c r="B8" s="95" t="s">
        <v>215</v>
      </c>
      <c r="C8" s="246">
        <v>100000</v>
      </c>
      <c r="D8" s="94"/>
    </row>
    <row r="9" spans="2:4" x14ac:dyDescent="0.3">
      <c r="B9" s="95" t="s">
        <v>214</v>
      </c>
      <c r="C9" s="246"/>
      <c r="D9" s="94"/>
    </row>
    <row r="10" spans="2:4" x14ac:dyDescent="0.3">
      <c r="B10" s="95" t="s">
        <v>250</v>
      </c>
      <c r="C10" s="246">
        <v>662244.77</v>
      </c>
      <c r="D10" s="94"/>
    </row>
    <row r="11" spans="2:4" ht="18" x14ac:dyDescent="0.35">
      <c r="B11" s="93" t="s">
        <v>218</v>
      </c>
      <c r="C11" s="118"/>
      <c r="D11" s="92"/>
    </row>
    <row r="12" spans="2:4" x14ac:dyDescent="0.3">
      <c r="B12" s="95" t="s">
        <v>217</v>
      </c>
      <c r="C12" s="117"/>
      <c r="D12" s="94"/>
    </row>
    <row r="13" spans="2:4" x14ac:dyDescent="0.3">
      <c r="B13" s="95" t="s">
        <v>216</v>
      </c>
      <c r="C13" s="117"/>
      <c r="D13" s="94"/>
    </row>
    <row r="14" spans="2:4" x14ac:dyDescent="0.3">
      <c r="B14" s="95" t="s">
        <v>215</v>
      </c>
      <c r="C14" s="246">
        <v>35396.75</v>
      </c>
      <c r="D14" s="94"/>
    </row>
    <row r="15" spans="2:4" x14ac:dyDescent="0.3">
      <c r="B15" s="95" t="s">
        <v>214</v>
      </c>
      <c r="C15" s="117"/>
      <c r="D15" s="94"/>
    </row>
    <row r="16" spans="2:4" x14ac:dyDescent="0.3">
      <c r="B16" s="95" t="s">
        <v>251</v>
      </c>
      <c r="C16" s="117">
        <v>35396.75</v>
      </c>
      <c r="D16" s="94"/>
    </row>
    <row r="17" spans="2:4" ht="18" x14ac:dyDescent="0.35">
      <c r="B17" s="93" t="s">
        <v>213</v>
      </c>
      <c r="C17" s="118"/>
      <c r="D17" s="92"/>
    </row>
    <row r="18" spans="2:4" x14ac:dyDescent="0.3">
      <c r="B18" s="95" t="s">
        <v>212</v>
      </c>
      <c r="C18" s="246">
        <v>10000000</v>
      </c>
      <c r="D18" s="94"/>
    </row>
    <row r="19" spans="2:4" x14ac:dyDescent="0.3">
      <c r="B19" s="95" t="s">
        <v>211</v>
      </c>
      <c r="C19" s="117"/>
      <c r="D19" s="94"/>
    </row>
    <row r="20" spans="2:4" x14ac:dyDescent="0.3">
      <c r="B20" s="95" t="s">
        <v>252</v>
      </c>
      <c r="C20" s="117">
        <f>SUM(C18:C19)</f>
        <v>10000000</v>
      </c>
      <c r="D20" s="94"/>
    </row>
    <row r="21" spans="2:4" ht="18" x14ac:dyDescent="0.35">
      <c r="B21" s="93" t="s">
        <v>210</v>
      </c>
      <c r="C21" s="118"/>
      <c r="D21" s="92"/>
    </row>
    <row r="22" spans="2:4" x14ac:dyDescent="0.3">
      <c r="B22" s="95" t="s">
        <v>209</v>
      </c>
      <c r="C22" s="246">
        <v>555500</v>
      </c>
      <c r="D22" s="94"/>
    </row>
    <row r="23" spans="2:4" x14ac:dyDescent="0.3">
      <c r="B23" s="95" t="s">
        <v>208</v>
      </c>
      <c r="C23" s="117"/>
      <c r="D23" s="94"/>
    </row>
    <row r="24" spans="2:4" x14ac:dyDescent="0.3">
      <c r="B24" s="95" t="s">
        <v>253</v>
      </c>
      <c r="C24" s="117">
        <f>SUM(C22:C23)</f>
        <v>555500</v>
      </c>
      <c r="D24" s="94"/>
    </row>
    <row r="25" spans="2:4" ht="18" x14ac:dyDescent="0.35">
      <c r="B25" s="93" t="s">
        <v>207</v>
      </c>
      <c r="C25" s="118"/>
      <c r="D25" s="92"/>
    </row>
    <row r="26" spans="2:4" x14ac:dyDescent="0.3">
      <c r="B26" s="95" t="s">
        <v>206</v>
      </c>
      <c r="C26" s="117"/>
      <c r="D26" s="94"/>
    </row>
    <row r="27" spans="2:4" x14ac:dyDescent="0.3">
      <c r="B27" s="95" t="s">
        <v>205</v>
      </c>
      <c r="C27" s="117"/>
      <c r="D27" s="94"/>
    </row>
    <row r="28" spans="2:4" x14ac:dyDescent="0.3">
      <c r="B28" s="95" t="s">
        <v>204</v>
      </c>
      <c r="C28" s="117"/>
      <c r="D28" s="94"/>
    </row>
    <row r="29" spans="2:4" x14ac:dyDescent="0.3">
      <c r="B29" s="95" t="s">
        <v>254</v>
      </c>
      <c r="C29" s="117">
        <f>SUM(C26:C28)</f>
        <v>0</v>
      </c>
      <c r="D29" s="94"/>
    </row>
    <row r="30" spans="2:4" ht="18" x14ac:dyDescent="0.35">
      <c r="B30" s="93" t="s">
        <v>255</v>
      </c>
      <c r="C30" s="118"/>
      <c r="D30" s="92"/>
    </row>
    <row r="31" spans="2:4" x14ac:dyDescent="0.3">
      <c r="B31" s="94" t="s">
        <v>203</v>
      </c>
      <c r="C31" s="246">
        <v>39500</v>
      </c>
      <c r="D31" s="94"/>
    </row>
    <row r="32" spans="2:4" x14ac:dyDescent="0.3">
      <c r="B32" s="94" t="s">
        <v>202</v>
      </c>
      <c r="C32" s="117"/>
      <c r="D32" s="94"/>
    </row>
    <row r="33" spans="2:4" x14ac:dyDescent="0.3">
      <c r="B33" s="94" t="s">
        <v>201</v>
      </c>
      <c r="C33" s="117"/>
      <c r="D33" s="94"/>
    </row>
    <row r="34" spans="2:4" x14ac:dyDescent="0.3">
      <c r="B34" s="94" t="s">
        <v>200</v>
      </c>
      <c r="C34" s="117"/>
      <c r="D34" s="94"/>
    </row>
    <row r="35" spans="2:4" x14ac:dyDescent="0.3">
      <c r="B35" s="94" t="s">
        <v>199</v>
      </c>
      <c r="C35" s="117"/>
      <c r="D35" s="94"/>
    </row>
    <row r="36" spans="2:4" x14ac:dyDescent="0.3">
      <c r="B36" s="94" t="s">
        <v>198</v>
      </c>
      <c r="C36" s="246">
        <v>24800</v>
      </c>
      <c r="D36" s="94"/>
    </row>
    <row r="37" spans="2:4" x14ac:dyDescent="0.3">
      <c r="B37" s="94" t="s">
        <v>197</v>
      </c>
      <c r="C37" s="246">
        <v>4762.26</v>
      </c>
      <c r="D37" s="94"/>
    </row>
    <row r="38" spans="2:4" x14ac:dyDescent="0.3">
      <c r="B38" s="94" t="s">
        <v>256</v>
      </c>
      <c r="C38" s="117">
        <f>SUM(C31:C37)</f>
        <v>69062.259999999995</v>
      </c>
      <c r="D38" s="94"/>
    </row>
    <row r="39" spans="2:4" ht="18" x14ac:dyDescent="0.35">
      <c r="B39" s="93" t="s">
        <v>196</v>
      </c>
      <c r="C39" s="118"/>
      <c r="D39" s="92"/>
    </row>
    <row r="40" spans="2:4" ht="18" x14ac:dyDescent="0.35">
      <c r="B40" s="94" t="s">
        <v>466</v>
      </c>
      <c r="C40" s="246">
        <v>46500</v>
      </c>
      <c r="D40" s="91"/>
    </row>
    <row r="41" spans="2:4" ht="18" x14ac:dyDescent="0.35">
      <c r="B41" s="94" t="s">
        <v>326</v>
      </c>
      <c r="C41" s="246">
        <v>575469.24</v>
      </c>
      <c r="D41" s="91"/>
    </row>
    <row r="42" spans="2:4" ht="18" x14ac:dyDescent="0.35">
      <c r="B42" s="94" t="s">
        <v>467</v>
      </c>
      <c r="C42" s="246">
        <v>22500</v>
      </c>
      <c r="D42" s="91"/>
    </row>
    <row r="43" spans="2:4" ht="18" x14ac:dyDescent="0.35">
      <c r="B43" s="94" t="s">
        <v>468</v>
      </c>
      <c r="C43" s="246">
        <v>46000</v>
      </c>
      <c r="D43" s="91"/>
    </row>
    <row r="44" spans="2:4" ht="18" x14ac:dyDescent="0.35">
      <c r="B44" s="94" t="s">
        <v>469</v>
      </c>
      <c r="C44" s="246">
        <v>115000</v>
      </c>
      <c r="D44" s="91"/>
    </row>
    <row r="45" spans="2:4" ht="18" x14ac:dyDescent="0.35">
      <c r="B45" s="94" t="s">
        <v>470</v>
      </c>
      <c r="C45" s="246">
        <v>50000</v>
      </c>
      <c r="D45" s="91"/>
    </row>
    <row r="46" spans="2:4" ht="18" x14ac:dyDescent="0.35">
      <c r="B46" s="94" t="s">
        <v>515</v>
      </c>
      <c r="C46" s="117">
        <v>72000</v>
      </c>
      <c r="D46" s="91"/>
    </row>
    <row r="47" spans="2:4" ht="18.600000000000001" thickBot="1" x14ac:dyDescent="0.35">
      <c r="B47" s="119" t="s">
        <v>15</v>
      </c>
      <c r="C47" s="119">
        <f>SUM(C40:C46)</f>
        <v>927469.24</v>
      </c>
      <c r="D47" s="90"/>
    </row>
    <row r="48" spans="2:4" ht="19.2" thickTop="1" thickBot="1" x14ac:dyDescent="0.4">
      <c r="B48" s="89" t="s">
        <v>195</v>
      </c>
      <c r="C48" s="120">
        <f>C47+C38+C29+C24+C20+C16+C10</f>
        <v>12249673.02</v>
      </c>
      <c r="D48" s="88"/>
    </row>
    <row r="49" spans="3:3" ht="15" thickTop="1" x14ac:dyDescent="0.3">
      <c r="C49" s="224"/>
    </row>
    <row r="50" spans="3:3" x14ac:dyDescent="0.3">
      <c r="C50" s="224"/>
    </row>
  </sheetData>
  <mergeCells count="1">
    <mergeCell ref="B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H59"/>
  <sheetViews>
    <sheetView rightToLeft="1" topLeftCell="A46" workbookViewId="0">
      <selection activeCell="E57" sqref="E57"/>
    </sheetView>
  </sheetViews>
  <sheetFormatPr defaultRowHeight="14.4" x14ac:dyDescent="0.3"/>
  <cols>
    <col min="2" max="2" width="35.109375" bestFit="1" customWidth="1"/>
    <col min="3" max="3" width="19" style="248" bestFit="1" customWidth="1"/>
    <col min="4" max="4" width="12.6640625" style="248" bestFit="1" customWidth="1"/>
    <col min="5" max="5" width="14.44140625" style="248" customWidth="1"/>
    <col min="6" max="6" width="17" style="248" bestFit="1" customWidth="1"/>
    <col min="7" max="7" width="36.44140625" style="277" bestFit="1" customWidth="1"/>
    <col min="8" max="8" width="13.6640625" style="248" customWidth="1"/>
  </cols>
  <sheetData>
    <row r="1" spans="2:8" ht="15" thickBot="1" x14ac:dyDescent="0.35">
      <c r="C1" s="247"/>
      <c r="G1" s="249"/>
    </row>
    <row r="2" spans="2:8" ht="24" thickTop="1" thickBot="1" x14ac:dyDescent="0.45">
      <c r="B2" s="297" t="s">
        <v>222</v>
      </c>
      <c r="C2" s="299" t="s">
        <v>249</v>
      </c>
      <c r="D2" s="301" t="s">
        <v>248</v>
      </c>
      <c r="E2" s="302"/>
      <c r="F2" s="302"/>
      <c r="G2" s="302"/>
      <c r="H2" s="303"/>
    </row>
    <row r="3" spans="2:8" ht="28.95" customHeight="1" thickBot="1" x14ac:dyDescent="0.35">
      <c r="B3" s="298"/>
      <c r="C3" s="300"/>
      <c r="D3" s="250" t="s">
        <v>247</v>
      </c>
      <c r="E3" s="251" t="s">
        <v>246</v>
      </c>
      <c r="F3" s="252" t="s">
        <v>245</v>
      </c>
      <c r="G3" s="252" t="s">
        <v>244</v>
      </c>
      <c r="H3" s="253" t="s">
        <v>243</v>
      </c>
    </row>
    <row r="4" spans="2:8" ht="18" thickTop="1" x14ac:dyDescent="0.3">
      <c r="B4" s="227" t="s">
        <v>471</v>
      </c>
      <c r="C4" s="254"/>
      <c r="D4" s="255"/>
      <c r="E4" s="256"/>
      <c r="F4" s="256"/>
      <c r="G4" s="256"/>
      <c r="H4" s="257"/>
    </row>
    <row r="5" spans="2:8" x14ac:dyDescent="0.3">
      <c r="B5" s="258" t="s">
        <v>242</v>
      </c>
      <c r="C5" s="259">
        <v>1316139</v>
      </c>
      <c r="D5" s="260">
        <f>C5-G5</f>
        <v>1316139</v>
      </c>
      <c r="E5" s="261"/>
      <c r="F5" s="261"/>
      <c r="G5" s="261">
        <v>0</v>
      </c>
      <c r="H5" s="262"/>
    </row>
    <row r="6" spans="2:8" ht="15.6" x14ac:dyDescent="0.3">
      <c r="B6" s="263" t="s">
        <v>241</v>
      </c>
      <c r="C6" s="264">
        <v>0</v>
      </c>
      <c r="D6" s="260">
        <f t="shared" ref="D6:D44" si="0">C6-G6</f>
        <v>0</v>
      </c>
      <c r="E6" s="261"/>
      <c r="F6" s="261"/>
      <c r="G6" s="261">
        <v>0</v>
      </c>
      <c r="H6" s="262"/>
    </row>
    <row r="7" spans="2:8" x14ac:dyDescent="0.3">
      <c r="B7" s="258" t="s">
        <v>472</v>
      </c>
      <c r="C7" s="264">
        <v>0</v>
      </c>
      <c r="D7" s="260">
        <f t="shared" si="0"/>
        <v>0</v>
      </c>
      <c r="E7" s="261"/>
      <c r="F7" s="261"/>
      <c r="G7" s="261">
        <v>0</v>
      </c>
      <c r="H7" s="262"/>
    </row>
    <row r="8" spans="2:8" x14ac:dyDescent="0.3">
      <c r="B8" s="258" t="s">
        <v>240</v>
      </c>
      <c r="C8" s="264">
        <v>84596.89</v>
      </c>
      <c r="D8" s="260">
        <f t="shared" si="0"/>
        <v>77096.89</v>
      </c>
      <c r="E8" s="261"/>
      <c r="F8" s="261"/>
      <c r="G8" s="261">
        <f>7500</f>
        <v>7500</v>
      </c>
      <c r="H8" s="262"/>
    </row>
    <row r="9" spans="2:8" ht="15.6" x14ac:dyDescent="0.3">
      <c r="B9" s="263" t="s">
        <v>239</v>
      </c>
      <c r="C9" s="264">
        <v>13389</v>
      </c>
      <c r="D9" s="260">
        <f t="shared" si="0"/>
        <v>13389</v>
      </c>
      <c r="E9" s="261"/>
      <c r="F9" s="261"/>
      <c r="G9" s="261">
        <v>0</v>
      </c>
      <c r="H9" s="262"/>
    </row>
    <row r="10" spans="2:8" x14ac:dyDescent="0.3">
      <c r="B10" s="258" t="s">
        <v>238</v>
      </c>
      <c r="C10" s="264">
        <v>4078.82</v>
      </c>
      <c r="D10" s="260">
        <f t="shared" si="0"/>
        <v>851.44</v>
      </c>
      <c r="E10" s="261"/>
      <c r="F10" s="261"/>
      <c r="G10" s="261">
        <v>3227.38</v>
      </c>
      <c r="H10" s="262"/>
    </row>
    <row r="11" spans="2:8" x14ac:dyDescent="0.3">
      <c r="B11" s="258" t="s">
        <v>237</v>
      </c>
      <c r="C11" s="264">
        <v>30704.74</v>
      </c>
      <c r="D11" s="260">
        <f t="shared" si="0"/>
        <v>30369.74</v>
      </c>
      <c r="E11" s="261"/>
      <c r="F11" s="261"/>
      <c r="G11" s="261">
        <f>335</f>
        <v>335</v>
      </c>
      <c r="H11" s="262"/>
    </row>
    <row r="12" spans="2:8" x14ac:dyDescent="0.3">
      <c r="B12" s="258" t="s">
        <v>236</v>
      </c>
      <c r="C12" s="264">
        <v>269932</v>
      </c>
      <c r="D12" s="260">
        <f t="shared" si="0"/>
        <v>256932</v>
      </c>
      <c r="E12" s="261"/>
      <c r="F12" s="261"/>
      <c r="G12" s="261">
        <f>4000+6000+3000</f>
        <v>13000</v>
      </c>
      <c r="H12" s="262"/>
    </row>
    <row r="13" spans="2:8" x14ac:dyDescent="0.3">
      <c r="B13" s="258" t="s">
        <v>235</v>
      </c>
      <c r="C13" s="264">
        <v>0</v>
      </c>
      <c r="D13" s="260">
        <f t="shared" si="0"/>
        <v>0</v>
      </c>
      <c r="E13" s="261"/>
      <c r="F13" s="261"/>
      <c r="G13" s="261">
        <v>0</v>
      </c>
      <c r="H13" s="262"/>
    </row>
    <row r="14" spans="2:8" x14ac:dyDescent="0.3">
      <c r="B14" s="258" t="s">
        <v>234</v>
      </c>
      <c r="C14" s="264">
        <v>176630.88</v>
      </c>
      <c r="D14" s="260">
        <f t="shared" si="0"/>
        <v>159930.88</v>
      </c>
      <c r="E14" s="261"/>
      <c r="F14" s="261"/>
      <c r="G14" s="261">
        <f>10600+3600+2500</f>
        <v>16700</v>
      </c>
      <c r="H14" s="262"/>
    </row>
    <row r="15" spans="2:8" x14ac:dyDescent="0.3">
      <c r="B15" s="258" t="s">
        <v>233</v>
      </c>
      <c r="C15" s="264">
        <v>17246.349999999999</v>
      </c>
      <c r="D15" s="260">
        <f t="shared" si="0"/>
        <v>17246.349999999999</v>
      </c>
      <c r="E15" s="261"/>
      <c r="F15" s="261"/>
      <c r="G15" s="261">
        <v>0</v>
      </c>
      <c r="H15" s="262"/>
    </row>
    <row r="16" spans="2:8" x14ac:dyDescent="0.3">
      <c r="B16" s="258" t="s">
        <v>232</v>
      </c>
      <c r="C16" s="264">
        <v>0</v>
      </c>
      <c r="D16" s="260">
        <f t="shared" si="0"/>
        <v>0</v>
      </c>
      <c r="E16" s="261"/>
      <c r="F16" s="261"/>
      <c r="G16" s="261">
        <v>0</v>
      </c>
      <c r="H16" s="262"/>
    </row>
    <row r="17" spans="2:8" x14ac:dyDescent="0.3">
      <c r="B17" s="265" t="s">
        <v>516</v>
      </c>
      <c r="C17" s="264">
        <v>46730.9</v>
      </c>
      <c r="D17" s="260">
        <f t="shared" si="0"/>
        <v>41028.9</v>
      </c>
      <c r="E17" s="261"/>
      <c r="F17" s="261"/>
      <c r="G17" s="261">
        <f>2088+1019+2288+123+184</f>
        <v>5702</v>
      </c>
      <c r="H17" s="262"/>
    </row>
    <row r="18" spans="2:8" x14ac:dyDescent="0.3">
      <c r="B18" s="265" t="s">
        <v>473</v>
      </c>
      <c r="C18" s="264">
        <v>1142.4000000000001</v>
      </c>
      <c r="D18" s="260">
        <f t="shared" si="0"/>
        <v>1142.4000000000001</v>
      </c>
      <c r="E18" s="261"/>
      <c r="F18" s="261"/>
      <c r="G18" s="261">
        <v>0</v>
      </c>
      <c r="H18" s="262"/>
    </row>
    <row r="19" spans="2:8" x14ac:dyDescent="0.3">
      <c r="B19" s="265" t="s">
        <v>330</v>
      </c>
      <c r="C19" s="264">
        <v>88632</v>
      </c>
      <c r="D19" s="260">
        <f t="shared" si="0"/>
        <v>88632</v>
      </c>
      <c r="E19" s="261"/>
      <c r="F19" s="261"/>
      <c r="G19" s="261">
        <v>0</v>
      </c>
      <c r="H19" s="262"/>
    </row>
    <row r="20" spans="2:8" x14ac:dyDescent="0.3">
      <c r="B20" s="265" t="s">
        <v>474</v>
      </c>
      <c r="C20" s="264">
        <v>31750</v>
      </c>
      <c r="D20" s="260">
        <f t="shared" si="0"/>
        <v>31750</v>
      </c>
      <c r="E20" s="261"/>
      <c r="F20" s="261"/>
      <c r="G20" s="261">
        <v>0</v>
      </c>
      <c r="H20" s="262"/>
    </row>
    <row r="21" spans="2:8" x14ac:dyDescent="0.3">
      <c r="B21" s="265" t="s">
        <v>328</v>
      </c>
      <c r="C21" s="264">
        <v>760</v>
      </c>
      <c r="D21" s="260">
        <f t="shared" si="0"/>
        <v>760</v>
      </c>
      <c r="E21" s="261"/>
      <c r="F21" s="261"/>
      <c r="G21" s="261">
        <v>0</v>
      </c>
      <c r="H21" s="262"/>
    </row>
    <row r="22" spans="2:8" x14ac:dyDescent="0.3">
      <c r="B22" s="265" t="s">
        <v>475</v>
      </c>
      <c r="C22" s="264">
        <v>3896</v>
      </c>
      <c r="D22" s="260">
        <f t="shared" si="0"/>
        <v>3156</v>
      </c>
      <c r="E22" s="261"/>
      <c r="F22" s="261"/>
      <c r="G22" s="261">
        <f>240+285+45+90+80</f>
        <v>740</v>
      </c>
      <c r="H22" s="262"/>
    </row>
    <row r="23" spans="2:8" x14ac:dyDescent="0.3">
      <c r="B23" s="265" t="s">
        <v>476</v>
      </c>
      <c r="C23" s="264">
        <v>11880</v>
      </c>
      <c r="D23" s="260">
        <f t="shared" si="0"/>
        <v>1410</v>
      </c>
      <c r="E23" s="261"/>
      <c r="F23" s="261"/>
      <c r="G23" s="261">
        <f>2000+8000+470</f>
        <v>10470</v>
      </c>
      <c r="H23" s="262"/>
    </row>
    <row r="24" spans="2:8" x14ac:dyDescent="0.3">
      <c r="B24" s="265" t="s">
        <v>477</v>
      </c>
      <c r="C24" s="264">
        <v>577.80999999999995</v>
      </c>
      <c r="D24" s="260">
        <f t="shared" si="0"/>
        <v>577.80999999999995</v>
      </c>
      <c r="E24" s="261"/>
      <c r="F24" s="261"/>
      <c r="G24" s="261">
        <v>0</v>
      </c>
      <c r="H24" s="262"/>
    </row>
    <row r="25" spans="2:8" x14ac:dyDescent="0.3">
      <c r="B25" s="265" t="s">
        <v>478</v>
      </c>
      <c r="C25" s="264">
        <v>5261</v>
      </c>
      <c r="D25" s="260">
        <f t="shared" si="0"/>
        <v>2751</v>
      </c>
      <c r="E25" s="261"/>
      <c r="F25" s="261"/>
      <c r="G25" s="261">
        <f>50+2460</f>
        <v>2510</v>
      </c>
      <c r="H25" s="262"/>
    </row>
    <row r="26" spans="2:8" x14ac:dyDescent="0.3">
      <c r="B26" s="265" t="s">
        <v>479</v>
      </c>
      <c r="C26" s="264">
        <v>27529.599999999999</v>
      </c>
      <c r="D26" s="260">
        <f t="shared" si="0"/>
        <v>8376.8499999999985</v>
      </c>
      <c r="E26" s="261"/>
      <c r="F26" s="261"/>
      <c r="G26" s="261">
        <f>770+703+5772.31+230+6606.12+1202.6+3788.72+80</f>
        <v>19152.75</v>
      </c>
      <c r="H26" s="262"/>
    </row>
    <row r="27" spans="2:8" x14ac:dyDescent="0.3">
      <c r="B27" s="265" t="s">
        <v>329</v>
      </c>
      <c r="C27" s="264">
        <v>2750</v>
      </c>
      <c r="D27" s="260">
        <f t="shared" si="0"/>
        <v>467</v>
      </c>
      <c r="E27" s="261"/>
      <c r="F27" s="261"/>
      <c r="G27" s="261">
        <f>295+771+450+600+167</f>
        <v>2283</v>
      </c>
      <c r="H27" s="262"/>
    </row>
    <row r="28" spans="2:8" x14ac:dyDescent="0.3">
      <c r="B28" s="265" t="s">
        <v>480</v>
      </c>
      <c r="C28" s="264">
        <v>3000</v>
      </c>
      <c r="D28" s="260">
        <f t="shared" si="0"/>
        <v>3000</v>
      </c>
      <c r="E28" s="261"/>
      <c r="F28" s="261"/>
      <c r="G28" s="261">
        <v>0</v>
      </c>
      <c r="H28" s="262"/>
    </row>
    <row r="29" spans="2:8" x14ac:dyDescent="0.3">
      <c r="B29" s="265" t="s">
        <v>481</v>
      </c>
      <c r="C29" s="264">
        <v>36321.78</v>
      </c>
      <c r="D29" s="260">
        <f t="shared" si="0"/>
        <v>30197.78</v>
      </c>
      <c r="E29" s="261"/>
      <c r="F29" s="261"/>
      <c r="G29" s="261">
        <f>4000+2124</f>
        <v>6124</v>
      </c>
      <c r="H29" s="262"/>
    </row>
    <row r="30" spans="2:8" x14ac:dyDescent="0.3">
      <c r="B30" s="265" t="s">
        <v>482</v>
      </c>
      <c r="C30" s="264">
        <v>6000</v>
      </c>
      <c r="D30" s="260">
        <f t="shared" si="0"/>
        <v>6000</v>
      </c>
      <c r="E30" s="261"/>
      <c r="F30" s="261"/>
      <c r="G30" s="261">
        <v>0</v>
      </c>
      <c r="H30" s="262"/>
    </row>
    <row r="31" spans="2:8" x14ac:dyDescent="0.3">
      <c r="B31" s="265" t="s">
        <v>483</v>
      </c>
      <c r="C31" s="264">
        <v>28563.51</v>
      </c>
      <c r="D31" s="260">
        <f t="shared" si="0"/>
        <v>28563.51</v>
      </c>
      <c r="E31" s="261"/>
      <c r="F31" s="261"/>
      <c r="G31" s="261">
        <v>0</v>
      </c>
      <c r="H31" s="262"/>
    </row>
    <row r="32" spans="2:8" x14ac:dyDescent="0.3">
      <c r="B32" s="265" t="s">
        <v>484</v>
      </c>
      <c r="C32" s="264">
        <v>2073.11</v>
      </c>
      <c r="D32" s="260">
        <f t="shared" si="0"/>
        <v>2073.11</v>
      </c>
      <c r="E32" s="261"/>
      <c r="F32" s="261"/>
      <c r="G32" s="261">
        <v>0</v>
      </c>
      <c r="H32" s="262"/>
    </row>
    <row r="33" spans="2:8" x14ac:dyDescent="0.3">
      <c r="B33" s="265" t="s">
        <v>485</v>
      </c>
      <c r="C33" s="264">
        <v>140488.82999999999</v>
      </c>
      <c r="D33" s="260">
        <f t="shared" si="0"/>
        <v>140488.82999999999</v>
      </c>
      <c r="E33" s="261"/>
      <c r="F33" s="261"/>
      <c r="G33" s="261">
        <v>0</v>
      </c>
      <c r="H33" s="262"/>
    </row>
    <row r="34" spans="2:8" x14ac:dyDescent="0.3">
      <c r="B34" s="265" t="s">
        <v>327</v>
      </c>
      <c r="C34" s="264">
        <v>1456.11</v>
      </c>
      <c r="D34" s="260">
        <f t="shared" si="0"/>
        <v>1456.11</v>
      </c>
      <c r="E34" s="261"/>
      <c r="F34" s="261"/>
      <c r="G34" s="261">
        <v>0</v>
      </c>
      <c r="H34" s="262"/>
    </row>
    <row r="35" spans="2:8" x14ac:dyDescent="0.3">
      <c r="B35" s="265" t="s">
        <v>486</v>
      </c>
      <c r="C35" s="264">
        <v>500</v>
      </c>
      <c r="D35" s="260">
        <f t="shared" si="0"/>
        <v>500</v>
      </c>
      <c r="E35" s="261"/>
      <c r="F35" s="261"/>
      <c r="G35" s="261">
        <v>0</v>
      </c>
      <c r="H35" s="262"/>
    </row>
    <row r="36" spans="2:8" x14ac:dyDescent="0.3">
      <c r="B36" s="265" t="s">
        <v>487</v>
      </c>
      <c r="C36" s="264">
        <v>520376</v>
      </c>
      <c r="D36" s="260">
        <f t="shared" si="0"/>
        <v>415860</v>
      </c>
      <c r="E36" s="261"/>
      <c r="F36" s="261"/>
      <c r="G36" s="261">
        <f>19200+12500+8450+10000+43866+10500</f>
        <v>104516</v>
      </c>
      <c r="H36" s="262"/>
    </row>
    <row r="37" spans="2:8" x14ac:dyDescent="0.3">
      <c r="B37" s="265" t="s">
        <v>488</v>
      </c>
      <c r="C37" s="264">
        <v>55147.24</v>
      </c>
      <c r="D37" s="260">
        <f t="shared" si="0"/>
        <v>55147.24</v>
      </c>
      <c r="E37" s="261"/>
      <c r="F37" s="261"/>
      <c r="G37" s="261">
        <v>0</v>
      </c>
      <c r="H37" s="262"/>
    </row>
    <row r="38" spans="2:8" x14ac:dyDescent="0.3">
      <c r="B38" s="265" t="s">
        <v>489</v>
      </c>
      <c r="C38" s="264">
        <v>3219</v>
      </c>
      <c r="D38" s="260">
        <f t="shared" si="0"/>
        <v>0</v>
      </c>
      <c r="E38" s="261"/>
      <c r="F38" s="261"/>
      <c r="G38" s="261">
        <v>3219</v>
      </c>
      <c r="H38" s="262"/>
    </row>
    <row r="39" spans="2:8" x14ac:dyDescent="0.3">
      <c r="B39" s="265" t="s">
        <v>490</v>
      </c>
      <c r="C39" s="264">
        <v>105125</v>
      </c>
      <c r="D39" s="260">
        <f t="shared" si="0"/>
        <v>0</v>
      </c>
      <c r="E39" s="261"/>
      <c r="F39" s="261"/>
      <c r="G39" s="261">
        <f>57125+48000</f>
        <v>105125</v>
      </c>
      <c r="H39" s="262"/>
    </row>
    <row r="40" spans="2:8" x14ac:dyDescent="0.3">
      <c r="B40" s="265" t="s">
        <v>491</v>
      </c>
      <c r="C40" s="264">
        <v>36000</v>
      </c>
      <c r="D40" s="260">
        <f t="shared" si="0"/>
        <v>0</v>
      </c>
      <c r="E40" s="261"/>
      <c r="F40" s="261"/>
      <c r="G40" s="261">
        <v>36000</v>
      </c>
      <c r="H40" s="262"/>
    </row>
    <row r="41" spans="2:8" x14ac:dyDescent="0.3">
      <c r="B41" s="265" t="s">
        <v>492</v>
      </c>
      <c r="C41" s="264">
        <v>212060</v>
      </c>
      <c r="D41" s="260">
        <f t="shared" si="0"/>
        <v>0</v>
      </c>
      <c r="E41" s="261"/>
      <c r="F41" s="261"/>
      <c r="G41" s="261">
        <v>212060</v>
      </c>
      <c r="H41" s="262"/>
    </row>
    <row r="42" spans="2:8" x14ac:dyDescent="0.3">
      <c r="B42" s="265" t="s">
        <v>517</v>
      </c>
      <c r="C42" s="264">
        <v>29583.07</v>
      </c>
      <c r="D42" s="260">
        <f t="shared" si="0"/>
        <v>29583.07</v>
      </c>
      <c r="E42" s="261"/>
      <c r="F42" s="261"/>
      <c r="G42" s="261">
        <v>0</v>
      </c>
      <c r="H42" s="262"/>
    </row>
    <row r="43" spans="2:8" x14ac:dyDescent="0.3">
      <c r="B43" s="265" t="s">
        <v>518</v>
      </c>
      <c r="C43" s="264">
        <v>14480</v>
      </c>
      <c r="D43" s="260">
        <f t="shared" si="0"/>
        <v>14480</v>
      </c>
      <c r="E43" s="261"/>
      <c r="F43" s="261"/>
      <c r="G43" s="261">
        <v>0</v>
      </c>
      <c r="H43" s="262"/>
    </row>
    <row r="44" spans="2:8" x14ac:dyDescent="0.3">
      <c r="B44" s="265" t="s">
        <v>519</v>
      </c>
      <c r="C44" s="264">
        <v>5557.8</v>
      </c>
      <c r="D44" s="260">
        <f t="shared" si="0"/>
        <v>5557.8</v>
      </c>
      <c r="E44" s="261"/>
      <c r="F44" s="261"/>
      <c r="G44" s="261">
        <v>0</v>
      </c>
      <c r="H44" s="262"/>
    </row>
    <row r="45" spans="2:8" x14ac:dyDescent="0.3">
      <c r="B45" s="100"/>
      <c r="C45" s="264">
        <f t="shared" ref="C45" si="1">D45+G45</f>
        <v>0</v>
      </c>
      <c r="D45" s="266"/>
      <c r="E45" s="261"/>
      <c r="F45" s="261"/>
      <c r="G45" s="261">
        <v>0</v>
      </c>
      <c r="H45" s="262"/>
    </row>
    <row r="46" spans="2:8" ht="17.399999999999999" x14ac:dyDescent="0.3">
      <c r="B46" s="102" t="s">
        <v>231</v>
      </c>
      <c r="C46" s="267"/>
      <c r="D46" s="268"/>
      <c r="E46" s="269"/>
      <c r="F46" s="269"/>
      <c r="G46" s="269"/>
      <c r="H46" s="270"/>
    </row>
    <row r="47" spans="2:8" x14ac:dyDescent="0.3">
      <c r="B47" s="258" t="s">
        <v>230</v>
      </c>
      <c r="C47" s="264">
        <f>19970+40000+218990+26811+78649.69+8725+68084.12+11925.6+58709.72+6299+10500</f>
        <v>548664.13</v>
      </c>
      <c r="D47" s="266"/>
      <c r="E47" s="261"/>
      <c r="F47" s="261"/>
      <c r="G47" s="261"/>
      <c r="H47" s="262"/>
    </row>
    <row r="48" spans="2:8" x14ac:dyDescent="0.3">
      <c r="B48" s="258" t="s">
        <v>229</v>
      </c>
      <c r="C48" s="264">
        <v>212900</v>
      </c>
      <c r="D48" s="266"/>
      <c r="E48" s="261"/>
      <c r="F48" s="261"/>
      <c r="G48" s="261"/>
      <c r="H48" s="262"/>
    </row>
    <row r="49" spans="2:8" x14ac:dyDescent="0.3">
      <c r="B49" s="258" t="s">
        <v>228</v>
      </c>
      <c r="C49" s="264">
        <f>22500+46000+68084.12+50000+18000+46500</f>
        <v>251084.12</v>
      </c>
      <c r="D49" s="266"/>
      <c r="E49" s="261"/>
      <c r="F49" s="261"/>
      <c r="G49" s="261"/>
      <c r="H49" s="262"/>
    </row>
    <row r="50" spans="2:8" x14ac:dyDescent="0.3">
      <c r="B50" s="258" t="s">
        <v>227</v>
      </c>
      <c r="C50" s="264">
        <v>12000</v>
      </c>
      <c r="D50" s="266"/>
      <c r="E50" s="261"/>
      <c r="F50" s="261"/>
      <c r="G50" s="261"/>
      <c r="H50" s="262"/>
    </row>
    <row r="51" spans="2:8" x14ac:dyDescent="0.3">
      <c r="B51" s="101" t="s">
        <v>226</v>
      </c>
      <c r="C51" s="264">
        <f t="shared" ref="C51:C56" si="2">SUM(D51:H51)</f>
        <v>0</v>
      </c>
      <c r="D51" s="266"/>
      <c r="E51" s="261"/>
      <c r="F51" s="261"/>
      <c r="G51" s="261"/>
      <c r="H51" s="262"/>
    </row>
    <row r="52" spans="2:8" x14ac:dyDescent="0.3">
      <c r="B52" s="101" t="s">
        <v>225</v>
      </c>
      <c r="C52" s="264">
        <f t="shared" si="2"/>
        <v>0</v>
      </c>
      <c r="D52" s="266"/>
      <c r="E52" s="261"/>
      <c r="F52" s="261"/>
      <c r="G52" s="261"/>
      <c r="H52" s="262"/>
    </row>
    <row r="53" spans="2:8" x14ac:dyDescent="0.3">
      <c r="B53" s="100">
        <v>-1</v>
      </c>
      <c r="C53" s="264">
        <f t="shared" si="2"/>
        <v>0</v>
      </c>
      <c r="D53" s="266"/>
      <c r="E53" s="261"/>
      <c r="F53" s="261"/>
      <c r="G53" s="261"/>
      <c r="H53" s="262"/>
    </row>
    <row r="54" spans="2:8" x14ac:dyDescent="0.3">
      <c r="B54" s="100">
        <v>-2</v>
      </c>
      <c r="C54" s="264">
        <f t="shared" si="2"/>
        <v>0</v>
      </c>
      <c r="D54" s="266"/>
      <c r="E54" s="261"/>
      <c r="F54" s="261"/>
      <c r="G54" s="261"/>
      <c r="H54" s="262"/>
    </row>
    <row r="55" spans="2:8" x14ac:dyDescent="0.3">
      <c r="B55" s="100">
        <v>-3</v>
      </c>
      <c r="C55" s="264">
        <f t="shared" si="2"/>
        <v>0</v>
      </c>
      <c r="D55" s="266"/>
      <c r="E55" s="261"/>
      <c r="F55" s="261"/>
      <c r="G55" s="261"/>
      <c r="H55" s="262"/>
    </row>
    <row r="56" spans="2:8" ht="15" thickBot="1" x14ac:dyDescent="0.35">
      <c r="B56" s="99"/>
      <c r="C56" s="264">
        <f t="shared" si="2"/>
        <v>0</v>
      </c>
      <c r="D56" s="271"/>
      <c r="E56" s="272"/>
      <c r="F56" s="272"/>
      <c r="G56" s="272"/>
      <c r="H56" s="273"/>
    </row>
    <row r="57" spans="2:8" ht="18.600000000000001" thickTop="1" thickBot="1" x14ac:dyDescent="0.35">
      <c r="B57" s="98" t="s">
        <v>224</v>
      </c>
      <c r="C57" s="274">
        <f>SUM(C5:C56)</f>
        <v>4358227.0899999989</v>
      </c>
      <c r="D57" s="274">
        <f>SUM(D5:D56)</f>
        <v>2784914.7099999995</v>
      </c>
      <c r="E57" s="275"/>
      <c r="F57" s="275"/>
      <c r="G57" s="275">
        <f>SUM(G5:G56)</f>
        <v>548664.13</v>
      </c>
      <c r="H57" s="276"/>
    </row>
    <row r="58" spans="2:8" ht="15" thickTop="1" x14ac:dyDescent="0.3">
      <c r="C58" s="247"/>
    </row>
    <row r="59" spans="2:8" x14ac:dyDescent="0.3">
      <c r="C59" s="247"/>
    </row>
  </sheetData>
  <mergeCells count="3">
    <mergeCell ref="B2:B3"/>
    <mergeCell ref="C2:C3"/>
    <mergeCell ref="D2: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4"/>
  <sheetViews>
    <sheetView rightToLeft="1" topLeftCell="A21" zoomScale="111" zoomScaleNormal="70" workbookViewId="0">
      <selection activeCell="A10" sqref="A10"/>
    </sheetView>
  </sheetViews>
  <sheetFormatPr defaultColWidth="8.88671875" defaultRowHeight="21.6" x14ac:dyDescent="0.65"/>
  <cols>
    <col min="1" max="1" width="64.88671875" style="241" bestFit="1" customWidth="1"/>
    <col min="2" max="2" width="35.109375" style="241" customWidth="1"/>
  </cols>
  <sheetData>
    <row r="1" spans="1:2" ht="22.2" thickBot="1" x14ac:dyDescent="0.35">
      <c r="A1" s="84" t="s">
        <v>21</v>
      </c>
      <c r="B1" s="85" t="s">
        <v>22</v>
      </c>
    </row>
    <row r="2" spans="1:2" x14ac:dyDescent="0.3">
      <c r="A2" s="234" t="s">
        <v>142</v>
      </c>
      <c r="B2" s="234" t="s">
        <v>0</v>
      </c>
    </row>
    <row r="3" spans="1:2" ht="64.8" x14ac:dyDescent="0.3">
      <c r="A3" s="235" t="s">
        <v>496</v>
      </c>
      <c r="B3" s="236" t="s">
        <v>356</v>
      </c>
    </row>
    <row r="4" spans="1:2" ht="64.8" x14ac:dyDescent="0.3">
      <c r="A4" s="235" t="s">
        <v>497</v>
      </c>
      <c r="B4" s="236" t="s">
        <v>357</v>
      </c>
    </row>
    <row r="5" spans="1:2" ht="64.8" x14ac:dyDescent="0.3">
      <c r="A5" s="235" t="s">
        <v>498</v>
      </c>
      <c r="B5" s="237" t="s">
        <v>494</v>
      </c>
    </row>
    <row r="6" spans="1:2" ht="64.8" x14ac:dyDescent="0.3">
      <c r="A6" s="235" t="s">
        <v>499</v>
      </c>
      <c r="B6" s="236" t="s">
        <v>331</v>
      </c>
    </row>
    <row r="7" spans="1:2" ht="64.8" x14ac:dyDescent="0.3">
      <c r="A7" s="235" t="s">
        <v>500</v>
      </c>
      <c r="B7" s="237" t="s">
        <v>493</v>
      </c>
    </row>
    <row r="8" spans="1:2" ht="64.8" x14ac:dyDescent="0.3">
      <c r="A8" s="235" t="s">
        <v>501</v>
      </c>
      <c r="B8" s="238" t="s">
        <v>502</v>
      </c>
    </row>
    <row r="9" spans="1:2" ht="108" x14ac:dyDescent="0.3">
      <c r="A9" s="242" t="s">
        <v>503</v>
      </c>
      <c r="B9" s="243" t="s">
        <v>504</v>
      </c>
    </row>
    <row r="10" spans="1:2" ht="108" x14ac:dyDescent="0.3">
      <c r="A10" s="235" t="s">
        <v>505</v>
      </c>
      <c r="B10" s="238" t="s">
        <v>506</v>
      </c>
    </row>
    <row r="11" spans="1:2" ht="87" thickBot="1" x14ac:dyDescent="0.35">
      <c r="A11" s="239" t="s">
        <v>507</v>
      </c>
      <c r="B11" s="240" t="s">
        <v>508</v>
      </c>
    </row>
    <row r="12" spans="1:2" ht="22.2" thickBot="1" x14ac:dyDescent="0.35">
      <c r="A12" s="239"/>
      <c r="B12" s="240"/>
    </row>
    <row r="13" spans="1:2" ht="22.2" thickBot="1" x14ac:dyDescent="0.35">
      <c r="A13" s="239"/>
      <c r="B13" s="240"/>
    </row>
    <row r="14" spans="1:2" x14ac:dyDescent="0.3">
      <c r="A14" s="235"/>
      <c r="B14" s="238"/>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63"/>
  <sheetViews>
    <sheetView rightToLeft="1" topLeftCell="A47" zoomScale="140" zoomScaleNormal="140" workbookViewId="0">
      <selection activeCell="H60" sqref="H60"/>
    </sheetView>
  </sheetViews>
  <sheetFormatPr defaultColWidth="8.88671875" defaultRowHeight="14.4" x14ac:dyDescent="0.3"/>
  <cols>
    <col min="1" max="1" width="15.109375" customWidth="1"/>
    <col min="2" max="8" width="8.88671875" style="280" customWidth="1"/>
    <col min="9" max="10" width="11.21875" style="281" customWidth="1"/>
    <col min="11" max="11" width="8.88671875" customWidth="1"/>
  </cols>
  <sheetData>
    <row r="1" spans="1:15" ht="29.4" customHeight="1" x14ac:dyDescent="0.3">
      <c r="A1" s="304" t="s">
        <v>0</v>
      </c>
      <c r="B1" s="305" t="s">
        <v>1</v>
      </c>
      <c r="C1" s="305"/>
      <c r="D1" s="305"/>
      <c r="E1" s="305"/>
      <c r="F1" s="305"/>
      <c r="G1" s="305"/>
      <c r="H1" s="305" t="s">
        <v>2</v>
      </c>
      <c r="I1" s="306" t="s">
        <v>3</v>
      </c>
      <c r="J1" s="306" t="s">
        <v>4</v>
      </c>
      <c r="K1" s="307" t="s">
        <v>143</v>
      </c>
      <c r="L1" s="232"/>
      <c r="M1" s="228"/>
      <c r="N1" s="231"/>
      <c r="O1" s="231"/>
    </row>
    <row r="2" spans="1:15" ht="15" customHeight="1" x14ac:dyDescent="0.3">
      <c r="A2" s="304"/>
      <c r="B2" s="305" t="s">
        <v>258</v>
      </c>
      <c r="C2" s="305"/>
      <c r="D2" s="305"/>
      <c r="E2" s="305" t="s">
        <v>259</v>
      </c>
      <c r="F2" s="305"/>
      <c r="G2" s="305"/>
      <c r="H2" s="305"/>
      <c r="I2" s="306"/>
      <c r="J2" s="306"/>
      <c r="K2" s="307"/>
      <c r="L2" s="232"/>
      <c r="M2" s="228"/>
      <c r="N2" s="231"/>
      <c r="O2" s="231"/>
    </row>
    <row r="3" spans="1:15" ht="15" customHeight="1" x14ac:dyDescent="0.3">
      <c r="A3" s="304"/>
      <c r="B3" s="278" t="s">
        <v>7</v>
      </c>
      <c r="C3" s="278" t="s">
        <v>8</v>
      </c>
      <c r="D3" s="278" t="s">
        <v>9</v>
      </c>
      <c r="E3" s="278" t="s">
        <v>257</v>
      </c>
      <c r="F3" s="278" t="s">
        <v>8</v>
      </c>
      <c r="G3" s="278" t="s">
        <v>9</v>
      </c>
      <c r="H3" s="305"/>
      <c r="I3" s="306"/>
      <c r="J3" s="306"/>
      <c r="K3" s="307"/>
      <c r="L3" s="232"/>
      <c r="M3" s="228"/>
      <c r="N3" s="231"/>
      <c r="O3" s="231"/>
    </row>
    <row r="4" spans="1:15" ht="15" customHeight="1" x14ac:dyDescent="0.3">
      <c r="A4" s="87" t="s">
        <v>144</v>
      </c>
      <c r="B4" s="287"/>
      <c r="C4" s="287"/>
      <c r="D4" s="287"/>
      <c r="E4" s="287"/>
      <c r="F4" s="287"/>
      <c r="G4" s="288"/>
      <c r="H4" s="288"/>
      <c r="I4" s="294"/>
      <c r="J4" s="294"/>
      <c r="K4" s="289"/>
      <c r="L4" s="232"/>
      <c r="M4" s="228"/>
      <c r="N4" s="231"/>
      <c r="O4" s="231"/>
    </row>
    <row r="5" spans="1:15" ht="16.2" x14ac:dyDescent="0.3">
      <c r="A5" s="87" t="s">
        <v>145</v>
      </c>
      <c r="B5" s="287"/>
      <c r="C5" s="287"/>
      <c r="D5" s="287"/>
      <c r="E5" s="287"/>
      <c r="F5" s="287"/>
      <c r="G5" s="288"/>
      <c r="H5" s="288"/>
      <c r="I5" s="294"/>
      <c r="J5" s="294"/>
      <c r="K5" s="289"/>
      <c r="L5" s="232"/>
      <c r="M5" s="228"/>
      <c r="N5" s="231"/>
      <c r="O5" s="231"/>
    </row>
    <row r="6" spans="1:15" ht="16.2" x14ac:dyDescent="0.3">
      <c r="A6" s="87" t="s">
        <v>146</v>
      </c>
      <c r="B6" s="287"/>
      <c r="C6" s="287"/>
      <c r="D6" s="287"/>
      <c r="E6" s="287"/>
      <c r="F6" s="287"/>
      <c r="G6" s="288"/>
      <c r="H6" s="288"/>
      <c r="I6" s="294"/>
      <c r="J6" s="294"/>
      <c r="K6" s="289"/>
      <c r="L6" s="232"/>
      <c r="M6" s="228"/>
      <c r="N6" s="231"/>
      <c r="O6" s="231"/>
    </row>
    <row r="7" spans="1:15" ht="16.2" x14ac:dyDescent="0.3">
      <c r="A7" s="279" t="s">
        <v>147</v>
      </c>
      <c r="B7" s="287">
        <v>1</v>
      </c>
      <c r="C7" s="287">
        <v>31</v>
      </c>
      <c r="D7" s="287">
        <v>5</v>
      </c>
      <c r="E7" s="287"/>
      <c r="F7" s="287"/>
      <c r="G7" s="288"/>
      <c r="H7" s="288">
        <v>36</v>
      </c>
      <c r="I7" s="294">
        <f>SUM(22500,24800)</f>
        <v>47300</v>
      </c>
      <c r="J7" s="294">
        <v>78649.69</v>
      </c>
      <c r="K7" s="289"/>
      <c r="L7" s="233"/>
      <c r="M7" s="231"/>
      <c r="N7" s="231"/>
      <c r="O7" s="231"/>
    </row>
    <row r="8" spans="1:15" ht="16.2" x14ac:dyDescent="0.3">
      <c r="A8" s="87" t="s">
        <v>148</v>
      </c>
      <c r="B8" s="287"/>
      <c r="C8" s="287"/>
      <c r="D8" s="287"/>
      <c r="E8" s="287"/>
      <c r="F8" s="287"/>
      <c r="G8" s="288"/>
      <c r="H8" s="288"/>
      <c r="I8" s="294"/>
      <c r="J8" s="294"/>
      <c r="K8" s="290"/>
      <c r="L8" s="229"/>
      <c r="M8" s="231"/>
      <c r="N8" s="231"/>
      <c r="O8" s="231"/>
    </row>
    <row r="9" spans="1:15" ht="32.4" x14ac:dyDescent="0.3">
      <c r="A9" s="87" t="s">
        <v>149</v>
      </c>
      <c r="B9" s="287"/>
      <c r="C9" s="287"/>
      <c r="D9" s="287"/>
      <c r="E9" s="287"/>
      <c r="F9" s="287"/>
      <c r="G9" s="288"/>
      <c r="H9" s="288"/>
      <c r="I9" s="294"/>
      <c r="J9" s="294"/>
      <c r="K9" s="290"/>
      <c r="L9" s="86"/>
    </row>
    <row r="10" spans="1:15" ht="16.2" x14ac:dyDescent="0.3">
      <c r="A10" s="87" t="s">
        <v>150</v>
      </c>
      <c r="B10" s="287"/>
      <c r="C10" s="287"/>
      <c r="D10" s="287"/>
      <c r="E10" s="287"/>
      <c r="F10" s="287"/>
      <c r="G10" s="288"/>
      <c r="H10" s="288"/>
      <c r="I10" s="294"/>
      <c r="J10" s="294"/>
      <c r="K10" s="290"/>
      <c r="L10" s="86"/>
    </row>
    <row r="11" spans="1:15" ht="16.2" x14ac:dyDescent="0.3">
      <c r="A11" s="87" t="s">
        <v>151</v>
      </c>
      <c r="B11" s="287"/>
      <c r="C11" s="287"/>
      <c r="D11" s="287"/>
      <c r="E11" s="287"/>
      <c r="F11" s="287"/>
      <c r="G11" s="288"/>
      <c r="H11" s="288"/>
      <c r="I11" s="294"/>
      <c r="J11" s="294"/>
      <c r="K11" s="290"/>
      <c r="L11" s="86"/>
    </row>
    <row r="12" spans="1:15" ht="16.2" x14ac:dyDescent="0.3">
      <c r="A12" s="87" t="s">
        <v>152</v>
      </c>
      <c r="B12" s="287"/>
      <c r="C12" s="287"/>
      <c r="D12" s="287"/>
      <c r="E12" s="287"/>
      <c r="F12" s="287"/>
      <c r="G12" s="288"/>
      <c r="H12" s="288"/>
      <c r="I12" s="294"/>
      <c r="J12" s="294"/>
      <c r="K12" s="290"/>
      <c r="L12" s="86"/>
    </row>
    <row r="13" spans="1:15" ht="16.2" x14ac:dyDescent="0.3">
      <c r="A13" s="87" t="s">
        <v>153</v>
      </c>
      <c r="B13" s="287"/>
      <c r="C13" s="287"/>
      <c r="D13" s="287"/>
      <c r="E13" s="287"/>
      <c r="F13" s="287"/>
      <c r="G13" s="288"/>
      <c r="H13" s="288"/>
      <c r="I13" s="294"/>
      <c r="J13" s="294"/>
      <c r="K13" s="290"/>
      <c r="L13" s="86"/>
    </row>
    <row r="14" spans="1:15" ht="16.2" x14ac:dyDescent="0.3">
      <c r="A14" s="87" t="s">
        <v>154</v>
      </c>
      <c r="B14" s="287"/>
      <c r="C14" s="287"/>
      <c r="D14" s="287"/>
      <c r="E14" s="287"/>
      <c r="F14" s="287"/>
      <c r="G14" s="288"/>
      <c r="H14" s="288"/>
      <c r="I14" s="294"/>
      <c r="J14" s="294"/>
      <c r="K14" s="290"/>
      <c r="L14" s="86"/>
    </row>
    <row r="15" spans="1:15" ht="16.2" x14ac:dyDescent="0.3">
      <c r="A15" s="87" t="s">
        <v>155</v>
      </c>
      <c r="B15" s="287"/>
      <c r="C15" s="287"/>
      <c r="D15" s="287"/>
      <c r="E15" s="287"/>
      <c r="F15" s="287"/>
      <c r="G15" s="288"/>
      <c r="H15" s="288"/>
      <c r="I15" s="294"/>
      <c r="J15" s="294"/>
      <c r="K15" s="290"/>
      <c r="L15" s="86"/>
    </row>
    <row r="16" spans="1:15" ht="16.2" x14ac:dyDescent="0.3">
      <c r="A16" s="279" t="s">
        <v>156</v>
      </c>
      <c r="B16" s="287">
        <v>0</v>
      </c>
      <c r="C16" s="287"/>
      <c r="D16" s="287"/>
      <c r="E16" s="287">
        <v>0</v>
      </c>
      <c r="F16" s="287"/>
      <c r="G16" s="288"/>
      <c r="H16" s="288">
        <v>517</v>
      </c>
      <c r="I16" s="294"/>
      <c r="J16" s="294">
        <v>11925.6</v>
      </c>
      <c r="K16" s="290"/>
      <c r="L16" s="86"/>
    </row>
    <row r="17" spans="1:12" ht="16.2" x14ac:dyDescent="0.3">
      <c r="A17" s="87" t="s">
        <v>157</v>
      </c>
      <c r="B17" s="287"/>
      <c r="C17" s="287"/>
      <c r="D17" s="287"/>
      <c r="E17" s="287"/>
      <c r="F17" s="287"/>
      <c r="G17" s="288"/>
      <c r="H17" s="288"/>
      <c r="I17" s="294"/>
      <c r="J17" s="294"/>
      <c r="K17" s="290"/>
      <c r="L17" s="86"/>
    </row>
    <row r="18" spans="1:12" ht="16.2" x14ac:dyDescent="0.3">
      <c r="A18" s="87" t="s">
        <v>158</v>
      </c>
      <c r="B18" s="287"/>
      <c r="C18" s="287"/>
      <c r="D18" s="287"/>
      <c r="E18" s="287"/>
      <c r="F18" s="287"/>
      <c r="G18" s="288"/>
      <c r="H18" s="288"/>
      <c r="I18" s="294"/>
      <c r="J18" s="294"/>
      <c r="K18" s="290"/>
      <c r="L18" s="86"/>
    </row>
    <row r="19" spans="1:12" ht="16.2" x14ac:dyDescent="0.3">
      <c r="A19" s="87" t="s">
        <v>145</v>
      </c>
      <c r="B19" s="287"/>
      <c r="C19" s="287"/>
      <c r="D19" s="287"/>
      <c r="E19" s="287"/>
      <c r="F19" s="287"/>
      <c r="G19" s="288"/>
      <c r="H19" s="288"/>
      <c r="I19" s="294"/>
      <c r="J19" s="294"/>
      <c r="K19" s="290"/>
      <c r="L19" s="86"/>
    </row>
    <row r="20" spans="1:12" ht="32.4" x14ac:dyDescent="0.3">
      <c r="A20" s="87" t="s">
        <v>159</v>
      </c>
      <c r="B20" s="287"/>
      <c r="C20" s="287"/>
      <c r="D20" s="287"/>
      <c r="E20" s="287"/>
      <c r="F20" s="287"/>
      <c r="G20" s="288"/>
      <c r="H20" s="288"/>
      <c r="I20" s="294"/>
      <c r="J20" s="294"/>
      <c r="K20" s="290"/>
      <c r="L20" s="86"/>
    </row>
    <row r="21" spans="1:12" ht="16.2" x14ac:dyDescent="0.3">
      <c r="A21" s="87" t="s">
        <v>160</v>
      </c>
      <c r="B21" s="287"/>
      <c r="C21" s="287"/>
      <c r="D21" s="287"/>
      <c r="E21" s="287"/>
      <c r="F21" s="287"/>
      <c r="G21" s="288"/>
      <c r="H21" s="288"/>
      <c r="I21" s="294"/>
      <c r="J21" s="294"/>
      <c r="K21" s="290"/>
      <c r="L21" s="86"/>
    </row>
    <row r="22" spans="1:12" ht="16.2" x14ac:dyDescent="0.3">
      <c r="A22" s="87" t="s">
        <v>161</v>
      </c>
      <c r="B22" s="287"/>
      <c r="C22" s="287"/>
      <c r="D22" s="287"/>
      <c r="E22" s="287"/>
      <c r="F22" s="287"/>
      <c r="G22" s="288"/>
      <c r="H22" s="288"/>
      <c r="I22" s="294"/>
      <c r="J22" s="294"/>
      <c r="K22" s="290"/>
      <c r="L22" s="86"/>
    </row>
    <row r="23" spans="1:12" ht="16.2" x14ac:dyDescent="0.3">
      <c r="A23" s="87" t="s">
        <v>162</v>
      </c>
      <c r="B23" s="287"/>
      <c r="C23" s="287"/>
      <c r="D23" s="287"/>
      <c r="E23" s="287"/>
      <c r="F23" s="287"/>
      <c r="G23" s="288"/>
      <c r="H23" s="288"/>
      <c r="I23" s="294"/>
      <c r="J23" s="294"/>
      <c r="K23" s="290"/>
      <c r="L23" s="86"/>
    </row>
    <row r="24" spans="1:12" ht="32.4" x14ac:dyDescent="0.3">
      <c r="A24" s="87" t="s">
        <v>163</v>
      </c>
      <c r="B24" s="287"/>
      <c r="C24" s="287"/>
      <c r="D24" s="287"/>
      <c r="E24" s="287"/>
      <c r="F24" s="287"/>
      <c r="G24" s="288"/>
      <c r="H24" s="288"/>
      <c r="I24" s="294"/>
      <c r="J24" s="294"/>
      <c r="K24" s="290"/>
      <c r="L24" s="86"/>
    </row>
    <row r="25" spans="1:12" ht="32.4" x14ac:dyDescent="0.3">
      <c r="A25" s="87" t="s">
        <v>164</v>
      </c>
      <c r="B25" s="287"/>
      <c r="C25" s="287"/>
      <c r="D25" s="287"/>
      <c r="E25" s="287"/>
      <c r="F25" s="287"/>
      <c r="G25" s="288"/>
      <c r="H25" s="288"/>
      <c r="I25" s="294"/>
      <c r="J25" s="294"/>
      <c r="K25" s="290"/>
      <c r="L25" s="86"/>
    </row>
    <row r="26" spans="1:12" ht="32.4" x14ac:dyDescent="0.3">
      <c r="A26" s="87" t="s">
        <v>165</v>
      </c>
      <c r="B26" s="287"/>
      <c r="C26" s="287"/>
      <c r="D26" s="287"/>
      <c r="E26" s="287"/>
      <c r="F26" s="287"/>
      <c r="G26" s="288"/>
      <c r="H26" s="288"/>
      <c r="I26" s="294"/>
      <c r="J26" s="294"/>
      <c r="K26" s="290"/>
      <c r="L26" s="86"/>
    </row>
    <row r="27" spans="1:12" ht="16.2" x14ac:dyDescent="0.3">
      <c r="A27" s="87" t="s">
        <v>166</v>
      </c>
      <c r="B27" s="287"/>
      <c r="C27" s="287"/>
      <c r="D27" s="287"/>
      <c r="E27" s="287"/>
      <c r="F27" s="287"/>
      <c r="G27" s="288"/>
      <c r="H27" s="288"/>
      <c r="I27" s="294"/>
      <c r="J27" s="294"/>
      <c r="K27" s="290"/>
      <c r="L27" s="86"/>
    </row>
    <row r="28" spans="1:12" ht="16.2" x14ac:dyDescent="0.3">
      <c r="A28" s="87" t="s">
        <v>167</v>
      </c>
      <c r="B28" s="287"/>
      <c r="C28" s="287"/>
      <c r="D28" s="287"/>
      <c r="E28" s="287"/>
      <c r="F28" s="287"/>
      <c r="G28" s="288"/>
      <c r="H28" s="288"/>
      <c r="I28" s="294"/>
      <c r="J28" s="294"/>
      <c r="K28" s="290"/>
      <c r="L28" s="86"/>
    </row>
    <row r="29" spans="1:12" ht="16.2" x14ac:dyDescent="0.3">
      <c r="A29" s="87" t="s">
        <v>168</v>
      </c>
      <c r="B29" s="287">
        <v>20</v>
      </c>
      <c r="C29" s="287"/>
      <c r="D29" s="287"/>
      <c r="E29" s="287">
        <v>5</v>
      </c>
      <c r="F29" s="287"/>
      <c r="G29" s="288"/>
      <c r="H29" s="288">
        <v>25</v>
      </c>
      <c r="I29" s="294"/>
      <c r="J29" s="294">
        <f>SUM(40000+19970)</f>
        <v>59970</v>
      </c>
      <c r="K29" s="290"/>
      <c r="L29" s="86"/>
    </row>
    <row r="30" spans="1:12" ht="16.2" x14ac:dyDescent="0.3">
      <c r="A30" s="87" t="s">
        <v>169</v>
      </c>
      <c r="B30" s="287"/>
      <c r="C30" s="287"/>
      <c r="D30" s="287"/>
      <c r="E30" s="287"/>
      <c r="F30" s="287"/>
      <c r="G30" s="288"/>
      <c r="H30" s="288"/>
      <c r="I30" s="294"/>
      <c r="J30" s="294"/>
      <c r="K30" s="290"/>
      <c r="L30" s="86"/>
    </row>
    <row r="31" spans="1:12" ht="16.2" x14ac:dyDescent="0.3">
      <c r="A31" s="87" t="s">
        <v>170</v>
      </c>
      <c r="B31" s="287"/>
      <c r="C31" s="287"/>
      <c r="D31" s="287"/>
      <c r="E31" s="287"/>
      <c r="F31" s="287"/>
      <c r="G31" s="288"/>
      <c r="H31" s="288"/>
      <c r="I31" s="294"/>
      <c r="J31" s="294"/>
      <c r="K31" s="290"/>
      <c r="L31" s="86"/>
    </row>
    <row r="32" spans="1:12" ht="32.4" x14ac:dyDescent="0.3">
      <c r="A32" s="87" t="s">
        <v>171</v>
      </c>
      <c r="B32" s="287"/>
      <c r="C32" s="287"/>
      <c r="D32" s="287"/>
      <c r="E32" s="287"/>
      <c r="F32" s="287"/>
      <c r="G32" s="288"/>
      <c r="H32" s="288"/>
      <c r="I32" s="294"/>
      <c r="J32" s="294"/>
      <c r="K32" s="290"/>
      <c r="L32" s="86"/>
    </row>
    <row r="33" spans="1:12" ht="16.2" x14ac:dyDescent="0.3">
      <c r="A33" s="87" t="s">
        <v>172</v>
      </c>
      <c r="B33" s="287"/>
      <c r="C33" s="287"/>
      <c r="D33" s="287"/>
      <c r="E33" s="287"/>
      <c r="F33" s="287"/>
      <c r="G33" s="288"/>
      <c r="H33" s="288"/>
      <c r="I33" s="294"/>
      <c r="J33" s="294"/>
      <c r="K33" s="290"/>
      <c r="L33" s="86"/>
    </row>
    <row r="34" spans="1:12" ht="16.2" x14ac:dyDescent="0.3">
      <c r="A34" s="279" t="s">
        <v>173</v>
      </c>
      <c r="B34" s="287"/>
      <c r="C34" s="287"/>
      <c r="D34" s="287"/>
      <c r="E34" s="287"/>
      <c r="F34" s="287"/>
      <c r="G34" s="288"/>
      <c r="H34" s="288">
        <v>298</v>
      </c>
      <c r="I34" s="294">
        <v>115000</v>
      </c>
      <c r="J34" s="294">
        <f>SUM(58709.72+68084.12)</f>
        <v>126793.84</v>
      </c>
      <c r="K34" s="290"/>
      <c r="L34" s="86"/>
    </row>
    <row r="35" spans="1:12" ht="16.2" x14ac:dyDescent="0.3">
      <c r="A35" s="87" t="s">
        <v>174</v>
      </c>
      <c r="B35" s="287"/>
      <c r="C35" s="287"/>
      <c r="D35" s="287"/>
      <c r="E35" s="287"/>
      <c r="F35" s="287"/>
      <c r="G35" s="288"/>
      <c r="H35" s="288"/>
      <c r="I35" s="294"/>
      <c r="J35" s="294"/>
      <c r="K35" s="290"/>
      <c r="L35" s="86"/>
    </row>
    <row r="36" spans="1:12" ht="32.4" x14ac:dyDescent="0.3">
      <c r="A36" s="87" t="s">
        <v>175</v>
      </c>
      <c r="B36" s="287">
        <v>0</v>
      </c>
      <c r="C36" s="287"/>
      <c r="D36" s="287"/>
      <c r="E36" s="287">
        <v>0</v>
      </c>
      <c r="F36" s="287"/>
      <c r="G36" s="288"/>
      <c r="H36" s="288">
        <v>10465</v>
      </c>
      <c r="I36" s="294"/>
      <c r="J36" s="294">
        <f>SUM(26811+8725)</f>
        <v>35536</v>
      </c>
      <c r="K36" s="290"/>
      <c r="L36" s="86"/>
    </row>
    <row r="37" spans="1:12" ht="16.2" x14ac:dyDescent="0.3">
      <c r="A37" s="87" t="s">
        <v>176</v>
      </c>
      <c r="B37" s="287"/>
      <c r="C37" s="287"/>
      <c r="D37" s="287"/>
      <c r="E37" s="287"/>
      <c r="F37" s="287"/>
      <c r="G37" s="288"/>
      <c r="H37" s="288"/>
      <c r="I37" s="294"/>
      <c r="J37" s="294"/>
      <c r="K37" s="290"/>
      <c r="L37" s="86"/>
    </row>
    <row r="38" spans="1:12" ht="16.2" x14ac:dyDescent="0.3">
      <c r="A38" s="87" t="s">
        <v>177</v>
      </c>
      <c r="B38" s="287"/>
      <c r="C38" s="287"/>
      <c r="D38" s="287"/>
      <c r="E38" s="287"/>
      <c r="F38" s="287"/>
      <c r="G38" s="288"/>
      <c r="H38" s="288"/>
      <c r="I38" s="294"/>
      <c r="J38" s="294"/>
      <c r="K38" s="290"/>
      <c r="L38" s="86"/>
    </row>
    <row r="39" spans="1:12" ht="16.2" x14ac:dyDescent="0.3">
      <c r="A39" s="87" t="s">
        <v>178</v>
      </c>
      <c r="B39" s="287"/>
      <c r="C39" s="287"/>
      <c r="D39" s="287"/>
      <c r="E39" s="287"/>
      <c r="F39" s="287"/>
      <c r="G39" s="288"/>
      <c r="H39" s="288"/>
      <c r="I39" s="294"/>
      <c r="J39" s="294"/>
      <c r="K39" s="290"/>
      <c r="L39" s="86"/>
    </row>
    <row r="40" spans="1:12" ht="16.2" x14ac:dyDescent="0.3">
      <c r="A40" s="87" t="s">
        <v>179</v>
      </c>
      <c r="B40" s="287"/>
      <c r="C40" s="287"/>
      <c r="D40" s="287"/>
      <c r="E40" s="287"/>
      <c r="F40" s="287"/>
      <c r="G40" s="288"/>
      <c r="H40" s="288"/>
      <c r="I40" s="294"/>
      <c r="J40" s="294"/>
      <c r="K40" s="290"/>
      <c r="L40" s="86"/>
    </row>
    <row r="41" spans="1:12" ht="16.2" x14ac:dyDescent="0.3">
      <c r="A41" s="87" t="s">
        <v>180</v>
      </c>
      <c r="B41" s="287"/>
      <c r="C41" s="287"/>
      <c r="D41" s="287"/>
      <c r="E41" s="287"/>
      <c r="F41" s="287"/>
      <c r="G41" s="288"/>
      <c r="H41" s="288"/>
      <c r="I41" s="294"/>
      <c r="J41" s="294"/>
      <c r="K41" s="290"/>
      <c r="L41" s="86"/>
    </row>
    <row r="42" spans="1:12" ht="16.2" x14ac:dyDescent="0.3">
      <c r="A42" s="87" t="s">
        <v>181</v>
      </c>
      <c r="B42" s="287"/>
      <c r="C42" s="287"/>
      <c r="D42" s="287"/>
      <c r="E42" s="287"/>
      <c r="F42" s="287"/>
      <c r="G42" s="288"/>
      <c r="H42" s="288"/>
      <c r="I42" s="294"/>
      <c r="J42" s="294"/>
      <c r="K42" s="290"/>
      <c r="L42" s="86"/>
    </row>
    <row r="43" spans="1:12" ht="16.2" x14ac:dyDescent="0.3">
      <c r="A43" s="87" t="s">
        <v>182</v>
      </c>
      <c r="B43" s="287"/>
      <c r="C43" s="287"/>
      <c r="D43" s="287"/>
      <c r="E43" s="287"/>
      <c r="F43" s="287"/>
      <c r="G43" s="288"/>
      <c r="H43" s="288"/>
      <c r="I43" s="294"/>
      <c r="J43" s="294"/>
      <c r="K43" s="290"/>
      <c r="L43" s="86"/>
    </row>
    <row r="44" spans="1:12" ht="16.2" x14ac:dyDescent="0.3">
      <c r="A44" s="87" t="s">
        <v>183</v>
      </c>
      <c r="B44" s="287"/>
      <c r="C44" s="287"/>
      <c r="D44" s="287"/>
      <c r="E44" s="287"/>
      <c r="F44" s="287"/>
      <c r="G44" s="288"/>
      <c r="H44" s="288"/>
      <c r="I44" s="294"/>
      <c r="J44" s="294"/>
      <c r="K44" s="290"/>
      <c r="L44" s="86"/>
    </row>
    <row r="45" spans="1:12" ht="16.2" x14ac:dyDescent="0.3">
      <c r="A45" s="87" t="s">
        <v>184</v>
      </c>
      <c r="B45" s="287"/>
      <c r="C45" s="287"/>
      <c r="D45" s="287"/>
      <c r="E45" s="287"/>
      <c r="F45" s="287"/>
      <c r="G45" s="288"/>
      <c r="H45" s="288"/>
      <c r="I45" s="294"/>
      <c r="J45" s="294"/>
      <c r="K45" s="290"/>
      <c r="L45" s="86"/>
    </row>
    <row r="46" spans="1:12" ht="16.2" x14ac:dyDescent="0.3">
      <c r="A46" s="87" t="s">
        <v>185</v>
      </c>
      <c r="B46" s="287"/>
      <c r="C46" s="287"/>
      <c r="D46" s="287"/>
      <c r="E46" s="287"/>
      <c r="F46" s="287"/>
      <c r="G46" s="288"/>
      <c r="H46" s="288"/>
      <c r="I46" s="294"/>
      <c r="J46" s="294"/>
      <c r="K46" s="290"/>
      <c r="L46" s="86"/>
    </row>
    <row r="47" spans="1:12" ht="16.2" x14ac:dyDescent="0.3">
      <c r="A47" s="279" t="s">
        <v>186</v>
      </c>
      <c r="B47" s="287">
        <v>82</v>
      </c>
      <c r="C47" s="287">
        <v>84</v>
      </c>
      <c r="D47" s="287"/>
      <c r="E47" s="287">
        <v>12</v>
      </c>
      <c r="F47" s="287"/>
      <c r="G47" s="288"/>
      <c r="H47" s="288">
        <v>178</v>
      </c>
      <c r="I47" s="294">
        <v>46000</v>
      </c>
      <c r="J47" s="294">
        <f>218990+6299</f>
        <v>225289</v>
      </c>
      <c r="K47" s="290"/>
      <c r="L47" s="86"/>
    </row>
    <row r="48" spans="1:12" ht="16.2" x14ac:dyDescent="0.3">
      <c r="A48" s="87" t="s">
        <v>187</v>
      </c>
      <c r="B48" s="287"/>
      <c r="C48" s="287"/>
      <c r="D48" s="287"/>
      <c r="E48" s="287"/>
      <c r="F48" s="287"/>
      <c r="G48" s="288"/>
      <c r="H48" s="288"/>
      <c r="I48" s="294"/>
      <c r="J48" s="294"/>
      <c r="K48" s="290"/>
      <c r="L48" s="86"/>
    </row>
    <row r="49" spans="1:12" ht="16.2" x14ac:dyDescent="0.3">
      <c r="A49" s="87" t="s">
        <v>188</v>
      </c>
      <c r="B49" s="287"/>
      <c r="C49" s="287"/>
      <c r="D49" s="287"/>
      <c r="E49" s="287"/>
      <c r="F49" s="287"/>
      <c r="G49" s="288"/>
      <c r="H49" s="288"/>
      <c r="I49" s="294"/>
      <c r="J49" s="294"/>
      <c r="K49" s="290"/>
      <c r="L49" s="86"/>
    </row>
    <row r="50" spans="1:12" ht="16.2" x14ac:dyDescent="0.3">
      <c r="A50" s="87" t="s">
        <v>189</v>
      </c>
      <c r="B50" s="287"/>
      <c r="C50" s="287"/>
      <c r="D50" s="287"/>
      <c r="E50" s="287"/>
      <c r="F50" s="287"/>
      <c r="G50" s="288"/>
      <c r="H50" s="288"/>
      <c r="I50" s="294"/>
      <c r="J50" s="294"/>
      <c r="K50" s="290"/>
      <c r="L50" s="86"/>
    </row>
    <row r="51" spans="1:12" ht="16.2" x14ac:dyDescent="0.3">
      <c r="A51" s="87" t="s">
        <v>190</v>
      </c>
      <c r="B51" s="287"/>
      <c r="C51" s="287"/>
      <c r="D51" s="287"/>
      <c r="E51" s="287"/>
      <c r="F51" s="287"/>
      <c r="G51" s="288"/>
      <c r="H51" s="288"/>
      <c r="I51" s="294"/>
      <c r="J51" s="294"/>
      <c r="K51" s="290"/>
      <c r="L51" s="86"/>
    </row>
    <row r="52" spans="1:12" ht="16.2" x14ac:dyDescent="0.3">
      <c r="A52" s="87" t="s">
        <v>191</v>
      </c>
      <c r="B52" s="287"/>
      <c r="C52" s="287"/>
      <c r="D52" s="287"/>
      <c r="E52" s="287"/>
      <c r="F52" s="287"/>
      <c r="G52" s="288"/>
      <c r="H52" s="288"/>
      <c r="I52" s="294"/>
      <c r="J52" s="294"/>
      <c r="K52" s="290"/>
      <c r="L52" s="86"/>
    </row>
    <row r="53" spans="1:12" ht="16.2" x14ac:dyDescent="0.3">
      <c r="A53" s="87" t="s">
        <v>192</v>
      </c>
      <c r="B53" s="287"/>
      <c r="C53" s="287"/>
      <c r="D53" s="287"/>
      <c r="E53" s="287"/>
      <c r="F53" s="287"/>
      <c r="G53" s="288"/>
      <c r="H53" s="288"/>
      <c r="I53" s="294"/>
      <c r="J53" s="294"/>
      <c r="K53" s="290"/>
      <c r="L53" s="86"/>
    </row>
    <row r="54" spans="1:12" ht="32.4" x14ac:dyDescent="0.3">
      <c r="A54" s="87" t="s">
        <v>193</v>
      </c>
      <c r="B54" s="287"/>
      <c r="C54" s="287"/>
      <c r="D54" s="287"/>
      <c r="E54" s="287"/>
      <c r="F54" s="287"/>
      <c r="G54" s="288"/>
      <c r="H54" s="288"/>
      <c r="I54" s="294"/>
      <c r="J54" s="294"/>
      <c r="K54" s="290"/>
      <c r="L54" s="86"/>
    </row>
    <row r="55" spans="1:12" ht="16.2" x14ac:dyDescent="0.3">
      <c r="A55" s="87" t="s">
        <v>194</v>
      </c>
      <c r="B55" s="287"/>
      <c r="C55" s="287"/>
      <c r="D55" s="287"/>
      <c r="E55" s="287"/>
      <c r="F55" s="287"/>
      <c r="G55" s="288"/>
      <c r="H55" s="288"/>
      <c r="I55" s="294"/>
      <c r="J55" s="294"/>
      <c r="K55" s="290"/>
      <c r="L55" s="86"/>
    </row>
    <row r="56" spans="1:12" ht="48.6" x14ac:dyDescent="0.3">
      <c r="A56" s="279" t="s">
        <v>509</v>
      </c>
      <c r="B56" s="287"/>
      <c r="C56" s="287"/>
      <c r="D56" s="287"/>
      <c r="E56" s="287"/>
      <c r="F56" s="287"/>
      <c r="G56" s="288"/>
      <c r="H56" s="288">
        <v>286</v>
      </c>
      <c r="I56" s="294"/>
      <c r="J56" s="294">
        <v>10500</v>
      </c>
      <c r="K56" s="290"/>
      <c r="L56" s="86"/>
    </row>
    <row r="57" spans="1:12" ht="16.2" x14ac:dyDescent="0.3">
      <c r="A57" s="87"/>
      <c r="B57" s="287"/>
      <c r="C57" s="287"/>
      <c r="D57" s="287"/>
      <c r="E57" s="287"/>
      <c r="F57" s="287"/>
      <c r="G57" s="288"/>
      <c r="H57" s="288"/>
      <c r="I57" s="294"/>
      <c r="J57" s="294"/>
      <c r="K57" s="290"/>
      <c r="L57" s="86"/>
    </row>
    <row r="58" spans="1:12" ht="16.2" x14ac:dyDescent="0.3">
      <c r="A58" s="87"/>
      <c r="B58" s="287"/>
      <c r="C58" s="287"/>
      <c r="D58" s="287"/>
      <c r="E58" s="287"/>
      <c r="F58" s="287"/>
      <c r="G58" s="288"/>
      <c r="H58" s="288"/>
      <c r="I58" s="294"/>
      <c r="J58" s="294"/>
      <c r="K58" s="290"/>
      <c r="L58" s="86"/>
    </row>
    <row r="61" spans="1:12" ht="16.2" x14ac:dyDescent="0.3">
      <c r="A61" s="230"/>
      <c r="B61" s="282"/>
      <c r="C61" s="282"/>
      <c r="D61" s="282"/>
      <c r="E61" s="282"/>
      <c r="F61" s="282"/>
      <c r="G61" s="283"/>
      <c r="H61" s="283"/>
      <c r="I61" s="284"/>
      <c r="J61" s="284"/>
      <c r="K61" s="230"/>
      <c r="L61" s="231"/>
    </row>
    <row r="62" spans="1:12" x14ac:dyDescent="0.3">
      <c r="A62" s="231"/>
      <c r="B62" s="285"/>
      <c r="C62" s="285"/>
      <c r="D62" s="285"/>
      <c r="E62" s="285"/>
      <c r="F62" s="285"/>
      <c r="G62" s="285"/>
      <c r="H62" s="285"/>
      <c r="I62" s="286"/>
      <c r="J62" s="286"/>
      <c r="K62" s="231"/>
      <c r="L62" s="231"/>
    </row>
    <row r="63" spans="1:12" x14ac:dyDescent="0.3">
      <c r="A63" s="231"/>
      <c r="B63" s="285"/>
      <c r="C63" s="285"/>
      <c r="D63" s="285"/>
      <c r="E63" s="285"/>
      <c r="F63" s="285"/>
      <c r="G63" s="285"/>
      <c r="H63" s="285"/>
      <c r="I63" s="286"/>
      <c r="J63" s="286"/>
      <c r="K63" s="231"/>
      <c r="L63" s="231"/>
    </row>
  </sheetData>
  <mergeCells count="8">
    <mergeCell ref="A1:A3"/>
    <mergeCell ref="B1:G1"/>
    <mergeCell ref="I1:I3"/>
    <mergeCell ref="J1:J3"/>
    <mergeCell ref="K1:K3"/>
    <mergeCell ref="B2:D2"/>
    <mergeCell ref="E2:G2"/>
    <mergeCell ref="H1:H3"/>
  </mergeCell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9"/>
  <sheetViews>
    <sheetView rightToLeft="1" tabSelected="1" zoomScale="120" zoomScaleNormal="120" workbookViewId="0">
      <selection activeCell="C14" sqref="C14"/>
    </sheetView>
  </sheetViews>
  <sheetFormatPr defaultColWidth="8.88671875" defaultRowHeight="14.4" x14ac:dyDescent="0.3"/>
  <cols>
    <col min="1" max="1" width="14.88671875" customWidth="1"/>
    <col min="2" max="2" width="9.6640625" customWidth="1"/>
    <col min="3" max="3" width="10.6640625" customWidth="1"/>
    <col min="4" max="4" width="9.33203125" customWidth="1"/>
    <col min="5" max="5" width="14.88671875" style="281" customWidth="1"/>
  </cols>
  <sheetData>
    <row r="1" spans="1:5" ht="18" customHeight="1" x14ac:dyDescent="0.3">
      <c r="A1" s="308" t="s">
        <v>260</v>
      </c>
      <c r="B1" s="310" t="s">
        <v>1</v>
      </c>
      <c r="C1" s="311"/>
      <c r="D1" s="308" t="s">
        <v>2</v>
      </c>
      <c r="E1" s="309" t="s">
        <v>261</v>
      </c>
    </row>
    <row r="2" spans="1:5" ht="18" customHeight="1" x14ac:dyDescent="0.3">
      <c r="A2" s="308"/>
      <c r="B2" s="245" t="s">
        <v>5</v>
      </c>
      <c r="C2" s="245" t="s">
        <v>6</v>
      </c>
      <c r="D2" s="308"/>
      <c r="E2" s="309"/>
    </row>
    <row r="3" spans="1:5" ht="16.8" x14ac:dyDescent="0.3">
      <c r="A3" s="103" t="s">
        <v>10</v>
      </c>
      <c r="B3" s="104"/>
      <c r="C3" s="105"/>
      <c r="D3" s="104"/>
      <c r="E3" s="291"/>
    </row>
    <row r="4" spans="1:5" ht="16.8" x14ac:dyDescent="0.3">
      <c r="A4" s="103" t="s">
        <v>11</v>
      </c>
      <c r="B4" s="104"/>
      <c r="C4" s="104"/>
      <c r="D4" s="104"/>
      <c r="E4" s="291"/>
    </row>
    <row r="5" spans="1:5" ht="16.8" x14ac:dyDescent="0.3">
      <c r="A5" s="103" t="s">
        <v>12</v>
      </c>
      <c r="B5" s="104"/>
      <c r="C5" s="104"/>
      <c r="D5" s="104"/>
      <c r="E5" s="291"/>
    </row>
    <row r="6" spans="1:5" ht="16.8" x14ac:dyDescent="0.3">
      <c r="A6" s="103" t="s">
        <v>13</v>
      </c>
      <c r="B6" s="104">
        <v>166</v>
      </c>
      <c r="C6" s="104">
        <v>12</v>
      </c>
      <c r="D6" s="104">
        <v>178</v>
      </c>
      <c r="E6" s="291">
        <v>212060</v>
      </c>
    </row>
    <row r="7" spans="1:5" ht="16.8" x14ac:dyDescent="0.3">
      <c r="A7" s="244" t="s">
        <v>14</v>
      </c>
      <c r="B7" s="292">
        <v>396</v>
      </c>
      <c r="C7" s="292"/>
      <c r="D7" s="292">
        <v>25</v>
      </c>
      <c r="E7" s="293">
        <v>36000</v>
      </c>
    </row>
    <row r="8" spans="1:5" ht="16.8" x14ac:dyDescent="0.3">
      <c r="A8" s="103" t="s">
        <v>495</v>
      </c>
      <c r="B8" s="104"/>
      <c r="C8" s="104"/>
      <c r="D8" s="104"/>
      <c r="E8" s="291">
        <v>2460</v>
      </c>
    </row>
    <row r="9" spans="1:5" ht="16.8" x14ac:dyDescent="0.3">
      <c r="A9" s="106" t="s">
        <v>15</v>
      </c>
      <c r="B9" s="104">
        <f>SUM(B3:B8)</f>
        <v>562</v>
      </c>
      <c r="C9" s="104">
        <f>SUM(C3:C8)</f>
        <v>12</v>
      </c>
      <c r="D9" s="104">
        <f>SUM(D3:D8)</f>
        <v>203</v>
      </c>
      <c r="E9" s="291">
        <f>SUM(E3:E8)</f>
        <v>250520</v>
      </c>
    </row>
  </sheetData>
  <mergeCells count="4">
    <mergeCell ref="A1:A2"/>
    <mergeCell ref="D1:D2"/>
    <mergeCell ref="E1:E2"/>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6"/>
  <sheetViews>
    <sheetView rightToLeft="1" view="pageBreakPreview" topLeftCell="A31" zoomScale="124" zoomScaleSheetLayoutView="124" workbookViewId="0">
      <selection activeCell="B44" sqref="B44"/>
    </sheetView>
  </sheetViews>
  <sheetFormatPr defaultColWidth="8.88671875" defaultRowHeight="14.4" x14ac:dyDescent="0.3"/>
  <cols>
    <col min="1" max="1" width="12.77734375" bestFit="1" customWidth="1"/>
    <col min="2" max="2" width="41.88671875" bestFit="1" customWidth="1"/>
    <col min="3" max="4" width="12.77734375" bestFit="1" customWidth="1"/>
    <col min="5" max="5" width="14.33203125" bestFit="1" customWidth="1"/>
    <col min="6" max="6" width="38.33203125" customWidth="1"/>
  </cols>
  <sheetData>
    <row r="1" spans="1:6" ht="19.8" x14ac:dyDescent="0.3">
      <c r="A1" s="24" t="s">
        <v>21</v>
      </c>
      <c r="B1" s="24" t="s">
        <v>22</v>
      </c>
      <c r="C1" s="24" t="s">
        <v>23</v>
      </c>
      <c r="D1" s="24" t="s">
        <v>24</v>
      </c>
      <c r="E1" s="24" t="s">
        <v>25</v>
      </c>
      <c r="F1" s="25" t="s">
        <v>47</v>
      </c>
    </row>
    <row r="2" spans="1:6" ht="60.9" customHeight="1" x14ac:dyDescent="0.3">
      <c r="A2" s="26" t="s">
        <v>42</v>
      </c>
      <c r="B2" s="26" t="s">
        <v>43</v>
      </c>
      <c r="C2" s="26" t="s">
        <v>44</v>
      </c>
      <c r="D2" s="26" t="s">
        <v>45</v>
      </c>
      <c r="E2" s="26" t="s">
        <v>46</v>
      </c>
      <c r="F2" s="27" t="s">
        <v>98</v>
      </c>
    </row>
    <row r="3" spans="1:6" x14ac:dyDescent="0.3">
      <c r="A3" s="121">
        <v>1090601939</v>
      </c>
      <c r="B3" s="121" t="s">
        <v>332</v>
      </c>
      <c r="C3" s="121">
        <v>29</v>
      </c>
      <c r="D3" s="121" t="s">
        <v>332</v>
      </c>
      <c r="E3" s="122">
        <v>966505411279</v>
      </c>
      <c r="F3" s="121" t="s">
        <v>333</v>
      </c>
    </row>
    <row r="4" spans="1:6" x14ac:dyDescent="0.3">
      <c r="A4" s="121">
        <v>1007708884</v>
      </c>
      <c r="B4" s="126" t="s">
        <v>280</v>
      </c>
      <c r="C4" s="121">
        <v>29</v>
      </c>
      <c r="D4" s="121" t="s">
        <v>332</v>
      </c>
      <c r="E4" s="122">
        <v>966505476376</v>
      </c>
      <c r="F4" s="121" t="s">
        <v>333</v>
      </c>
    </row>
    <row r="5" spans="1:6" x14ac:dyDescent="0.3">
      <c r="A5" s="121" t="s">
        <v>332</v>
      </c>
      <c r="B5" s="123" t="s">
        <v>334</v>
      </c>
      <c r="C5" s="121">
        <v>35</v>
      </c>
      <c r="D5" s="121" t="s">
        <v>332</v>
      </c>
      <c r="E5" s="122">
        <v>966505416117</v>
      </c>
      <c r="F5" s="121" t="s">
        <v>333</v>
      </c>
    </row>
    <row r="6" spans="1:6" x14ac:dyDescent="0.3">
      <c r="A6" s="121">
        <v>1038867915</v>
      </c>
      <c r="B6" s="121" t="s">
        <v>332</v>
      </c>
      <c r="C6" s="121">
        <v>31</v>
      </c>
      <c r="D6" s="121" t="s">
        <v>332</v>
      </c>
      <c r="E6" s="122">
        <v>966505482242</v>
      </c>
      <c r="F6" s="121" t="s">
        <v>333</v>
      </c>
    </row>
    <row r="7" spans="1:6" x14ac:dyDescent="0.3">
      <c r="A7" s="121">
        <v>1033310481</v>
      </c>
      <c r="B7" s="121" t="s">
        <v>332</v>
      </c>
      <c r="C7" s="121">
        <v>31</v>
      </c>
      <c r="D7" s="121" t="s">
        <v>335</v>
      </c>
      <c r="E7" s="122">
        <v>966505674749</v>
      </c>
      <c r="F7" s="121" t="s">
        <v>333</v>
      </c>
    </row>
    <row r="8" spans="1:6" x14ac:dyDescent="0.3">
      <c r="A8" s="121">
        <v>1110891882</v>
      </c>
      <c r="B8" s="121" t="s">
        <v>332</v>
      </c>
      <c r="C8" s="121">
        <v>30</v>
      </c>
      <c r="D8" s="121" t="s">
        <v>332</v>
      </c>
      <c r="E8" s="122">
        <v>966505410663</v>
      </c>
      <c r="F8" s="121" t="s">
        <v>333</v>
      </c>
    </row>
    <row r="9" spans="1:6" x14ac:dyDescent="0.3">
      <c r="A9" s="121">
        <v>1008350405</v>
      </c>
      <c r="B9" s="121" t="s">
        <v>332</v>
      </c>
      <c r="C9" s="121">
        <v>31</v>
      </c>
      <c r="D9" s="121" t="s">
        <v>332</v>
      </c>
      <c r="E9" s="122">
        <v>966505468568</v>
      </c>
      <c r="F9" s="121" t="s">
        <v>333</v>
      </c>
    </row>
    <row r="10" spans="1:6" x14ac:dyDescent="0.3">
      <c r="A10" s="121">
        <v>1101909297</v>
      </c>
      <c r="B10" s="121" t="s">
        <v>332</v>
      </c>
      <c r="C10" s="121">
        <v>31</v>
      </c>
      <c r="D10" s="121" t="s">
        <v>332</v>
      </c>
      <c r="E10" s="122">
        <v>966505410913</v>
      </c>
      <c r="F10" s="121" t="s">
        <v>333</v>
      </c>
    </row>
    <row r="11" spans="1:6" x14ac:dyDescent="0.3">
      <c r="A11" s="121" t="s">
        <v>332</v>
      </c>
      <c r="B11" s="123" t="s">
        <v>364</v>
      </c>
      <c r="C11" s="121">
        <v>32</v>
      </c>
      <c r="D11" s="121" t="s">
        <v>332</v>
      </c>
      <c r="E11" s="122">
        <v>966506562101</v>
      </c>
      <c r="F11" s="121" t="s">
        <v>333</v>
      </c>
    </row>
    <row r="12" spans="1:6" x14ac:dyDescent="0.3">
      <c r="A12" s="121">
        <v>1050360781</v>
      </c>
      <c r="B12" s="121" t="s">
        <v>365</v>
      </c>
      <c r="C12" s="121">
        <v>32</v>
      </c>
      <c r="D12" s="121" t="s">
        <v>332</v>
      </c>
      <c r="E12" s="122">
        <v>966503102487</v>
      </c>
      <c r="F12" s="121" t="s">
        <v>333</v>
      </c>
    </row>
    <row r="13" spans="1:6" x14ac:dyDescent="0.3">
      <c r="A13" s="121" t="s">
        <v>332</v>
      </c>
      <c r="B13" s="121" t="s">
        <v>332</v>
      </c>
      <c r="C13" s="121">
        <v>33</v>
      </c>
      <c r="D13" s="121" t="s">
        <v>332</v>
      </c>
      <c r="E13" s="122">
        <v>966555450251</v>
      </c>
      <c r="F13" s="121" t="s">
        <v>333</v>
      </c>
    </row>
    <row r="14" spans="1:6" x14ac:dyDescent="0.3">
      <c r="A14" s="121" t="s">
        <v>332</v>
      </c>
      <c r="B14" s="121" t="s">
        <v>366</v>
      </c>
      <c r="C14" s="121">
        <v>32</v>
      </c>
      <c r="D14" s="121" t="s">
        <v>332</v>
      </c>
      <c r="E14" s="122">
        <v>966507480100</v>
      </c>
      <c r="F14" s="121" t="s">
        <v>333</v>
      </c>
    </row>
    <row r="15" spans="1:6" x14ac:dyDescent="0.3">
      <c r="A15" s="121" t="s">
        <v>332</v>
      </c>
      <c r="B15" s="121" t="s">
        <v>332</v>
      </c>
      <c r="C15" s="121">
        <v>33</v>
      </c>
      <c r="D15" s="121" t="s">
        <v>332</v>
      </c>
      <c r="E15" s="122">
        <v>966598009800</v>
      </c>
      <c r="F15" s="121" t="s">
        <v>333</v>
      </c>
    </row>
    <row r="16" spans="1:6" x14ac:dyDescent="0.3">
      <c r="A16" s="121">
        <v>1019080348</v>
      </c>
      <c r="B16" s="121" t="s">
        <v>367</v>
      </c>
      <c r="C16" s="121">
        <v>33</v>
      </c>
      <c r="D16" s="121" t="s">
        <v>332</v>
      </c>
      <c r="E16" s="122">
        <v>966505409635</v>
      </c>
      <c r="F16" s="121" t="s">
        <v>333</v>
      </c>
    </row>
    <row r="17" spans="1:6" x14ac:dyDescent="0.3">
      <c r="A17" s="121">
        <v>1020403703</v>
      </c>
      <c r="B17" s="121" t="s">
        <v>349</v>
      </c>
      <c r="C17" s="121">
        <v>35</v>
      </c>
      <c r="D17" s="121" t="s">
        <v>332</v>
      </c>
      <c r="E17" s="122">
        <v>966507734419</v>
      </c>
      <c r="F17" s="121" t="s">
        <v>333</v>
      </c>
    </row>
    <row r="18" spans="1:6" x14ac:dyDescent="0.3">
      <c r="A18" s="121">
        <v>1122478546</v>
      </c>
      <c r="B18" s="121" t="s">
        <v>332</v>
      </c>
      <c r="C18" s="121">
        <v>34</v>
      </c>
      <c r="D18" s="121" t="s">
        <v>332</v>
      </c>
      <c r="E18" s="122">
        <v>966505272297</v>
      </c>
      <c r="F18" s="121" t="s">
        <v>336</v>
      </c>
    </row>
    <row r="19" spans="1:6" x14ac:dyDescent="0.3">
      <c r="A19" s="121">
        <v>1035209228</v>
      </c>
      <c r="B19" s="121" t="s">
        <v>368</v>
      </c>
      <c r="C19" s="121">
        <v>33</v>
      </c>
      <c r="D19" s="121" t="s">
        <v>332</v>
      </c>
      <c r="E19" s="122">
        <v>966504243991</v>
      </c>
      <c r="F19" s="121" t="s">
        <v>333</v>
      </c>
    </row>
    <row r="20" spans="1:6" x14ac:dyDescent="0.3">
      <c r="A20" s="121">
        <v>1041988229</v>
      </c>
      <c r="B20" s="121" t="s">
        <v>368</v>
      </c>
      <c r="C20" s="121">
        <v>34</v>
      </c>
      <c r="D20" s="121" t="s">
        <v>332</v>
      </c>
      <c r="E20" s="122">
        <v>966505552062</v>
      </c>
      <c r="F20" s="121" t="s">
        <v>333</v>
      </c>
    </row>
    <row r="21" spans="1:6" x14ac:dyDescent="0.3">
      <c r="A21" s="121">
        <v>1010686671</v>
      </c>
      <c r="B21" s="121" t="s">
        <v>280</v>
      </c>
      <c r="C21" s="121">
        <v>35</v>
      </c>
      <c r="D21" s="121" t="s">
        <v>332</v>
      </c>
      <c r="E21" s="122">
        <v>966557869906</v>
      </c>
      <c r="F21" s="121" t="s">
        <v>333</v>
      </c>
    </row>
    <row r="22" spans="1:6" x14ac:dyDescent="0.3">
      <c r="A22" s="121" t="s">
        <v>332</v>
      </c>
      <c r="B22" s="121" t="s">
        <v>337</v>
      </c>
      <c r="C22" s="121">
        <v>34</v>
      </c>
      <c r="D22" s="121" t="s">
        <v>332</v>
      </c>
      <c r="E22" s="122">
        <v>966505607913</v>
      </c>
      <c r="F22" s="121" t="s">
        <v>338</v>
      </c>
    </row>
    <row r="23" spans="1:6" x14ac:dyDescent="0.3">
      <c r="A23" s="121">
        <v>1057149765</v>
      </c>
      <c r="B23" s="121" t="s">
        <v>314</v>
      </c>
      <c r="C23" s="121">
        <v>37</v>
      </c>
      <c r="D23" s="121" t="s">
        <v>332</v>
      </c>
      <c r="E23" s="122">
        <v>966554224533</v>
      </c>
      <c r="F23" s="121" t="s">
        <v>333</v>
      </c>
    </row>
    <row r="24" spans="1:6" x14ac:dyDescent="0.3">
      <c r="A24" s="121">
        <v>1001113339</v>
      </c>
      <c r="B24" s="121" t="s">
        <v>369</v>
      </c>
      <c r="C24" s="121">
        <v>37</v>
      </c>
      <c r="D24" s="121" t="s">
        <v>332</v>
      </c>
      <c r="E24" s="122">
        <v>966544046886</v>
      </c>
      <c r="F24" s="121" t="s">
        <v>333</v>
      </c>
    </row>
    <row r="25" spans="1:6" x14ac:dyDescent="0.3">
      <c r="A25" s="121">
        <v>1009182187</v>
      </c>
      <c r="B25" s="121" t="s">
        <v>370</v>
      </c>
      <c r="C25" s="121">
        <v>37</v>
      </c>
      <c r="D25" s="121" t="s">
        <v>332</v>
      </c>
      <c r="E25" s="121">
        <v>555822250</v>
      </c>
      <c r="F25" s="121" t="s">
        <v>333</v>
      </c>
    </row>
    <row r="26" spans="1:6" x14ac:dyDescent="0.3">
      <c r="A26" s="121">
        <v>1053938013</v>
      </c>
      <c r="B26" s="121" t="s">
        <v>339</v>
      </c>
      <c r="C26" s="121">
        <v>38</v>
      </c>
      <c r="D26" s="121" t="s">
        <v>335</v>
      </c>
      <c r="E26" s="122">
        <v>966557981644</v>
      </c>
      <c r="F26" s="121" t="s">
        <v>333</v>
      </c>
    </row>
    <row r="27" spans="1:6" x14ac:dyDescent="0.3">
      <c r="A27" s="121" t="s">
        <v>332</v>
      </c>
      <c r="B27" s="121" t="s">
        <v>340</v>
      </c>
      <c r="C27" s="121">
        <v>38</v>
      </c>
      <c r="D27" s="121" t="s">
        <v>332</v>
      </c>
      <c r="E27" s="122">
        <v>966504790101</v>
      </c>
      <c r="F27" s="121" t="s">
        <v>333</v>
      </c>
    </row>
    <row r="28" spans="1:6" x14ac:dyDescent="0.3">
      <c r="A28" s="121">
        <v>1013904485</v>
      </c>
      <c r="B28" s="121" t="s">
        <v>341</v>
      </c>
      <c r="C28" s="121">
        <v>38</v>
      </c>
      <c r="D28" s="121" t="s">
        <v>332</v>
      </c>
      <c r="E28" s="122">
        <v>966503228489</v>
      </c>
      <c r="F28" s="121" t="s">
        <v>333</v>
      </c>
    </row>
    <row r="29" spans="1:6" x14ac:dyDescent="0.3">
      <c r="A29" s="121">
        <v>1023856626</v>
      </c>
      <c r="B29" s="121" t="s">
        <v>342</v>
      </c>
      <c r="C29" s="121">
        <v>34</v>
      </c>
      <c r="D29" s="121" t="s">
        <v>332</v>
      </c>
      <c r="E29" s="122">
        <v>966505615400</v>
      </c>
      <c r="F29" s="121" t="s">
        <v>333</v>
      </c>
    </row>
    <row r="30" spans="1:6" x14ac:dyDescent="0.3">
      <c r="A30" s="121">
        <v>1007811936</v>
      </c>
      <c r="B30" s="121" t="s">
        <v>343</v>
      </c>
      <c r="C30" s="121">
        <v>34</v>
      </c>
      <c r="D30" s="121" t="s">
        <v>332</v>
      </c>
      <c r="E30" s="122">
        <v>966505619106</v>
      </c>
      <c r="F30" s="121" t="s">
        <v>333</v>
      </c>
    </row>
    <row r="31" spans="1:6" x14ac:dyDescent="0.3">
      <c r="A31" s="121">
        <v>1028105227</v>
      </c>
      <c r="B31" s="121" t="s">
        <v>344</v>
      </c>
      <c r="C31" s="121">
        <v>33</v>
      </c>
      <c r="D31" s="121" t="s">
        <v>332</v>
      </c>
      <c r="E31" s="122">
        <v>966557705509</v>
      </c>
      <c r="F31" s="121" t="s">
        <v>333</v>
      </c>
    </row>
    <row r="32" spans="1:6" x14ac:dyDescent="0.3">
      <c r="A32" s="121">
        <v>1056147836</v>
      </c>
      <c r="B32" s="121" t="s">
        <v>332</v>
      </c>
      <c r="C32" s="121">
        <v>34</v>
      </c>
      <c r="D32" s="121" t="s">
        <v>332</v>
      </c>
      <c r="E32" s="122">
        <v>966552777712</v>
      </c>
      <c r="F32" s="121" t="s">
        <v>333</v>
      </c>
    </row>
    <row r="33" spans="1:6" x14ac:dyDescent="0.3">
      <c r="A33" s="121">
        <v>1001639374</v>
      </c>
      <c r="B33" s="121" t="s">
        <v>345</v>
      </c>
      <c r="C33" s="121">
        <v>34</v>
      </c>
      <c r="D33" s="121" t="s">
        <v>332</v>
      </c>
      <c r="E33" s="122">
        <v>966505601981</v>
      </c>
      <c r="F33" s="121" t="s">
        <v>333</v>
      </c>
    </row>
    <row r="34" spans="1:6" x14ac:dyDescent="0.3">
      <c r="A34" s="121">
        <v>1016106112</v>
      </c>
      <c r="B34" s="121" t="s">
        <v>346</v>
      </c>
      <c r="C34" s="121">
        <v>33</v>
      </c>
      <c r="D34" s="121" t="s">
        <v>332</v>
      </c>
      <c r="E34" s="122">
        <v>966505104036</v>
      </c>
      <c r="F34" s="121" t="s">
        <v>333</v>
      </c>
    </row>
    <row r="35" spans="1:6" x14ac:dyDescent="0.3">
      <c r="A35" s="121">
        <v>103137040</v>
      </c>
      <c r="B35" s="121" t="s">
        <v>347</v>
      </c>
      <c r="C35" s="121">
        <v>36</v>
      </c>
      <c r="D35" s="121" t="s">
        <v>332</v>
      </c>
      <c r="E35" s="122">
        <v>966563146666</v>
      </c>
      <c r="F35" s="121" t="s">
        <v>333</v>
      </c>
    </row>
    <row r="36" spans="1:6" x14ac:dyDescent="0.3">
      <c r="A36" s="121">
        <v>1018592525</v>
      </c>
      <c r="B36" s="121" t="s">
        <v>348</v>
      </c>
      <c r="C36" s="121">
        <v>38</v>
      </c>
      <c r="D36" s="121" t="s">
        <v>332</v>
      </c>
      <c r="E36" s="121">
        <v>503178002</v>
      </c>
      <c r="F36" s="121" t="s">
        <v>333</v>
      </c>
    </row>
    <row r="37" spans="1:6" x14ac:dyDescent="0.3">
      <c r="A37" s="121">
        <v>1063802464</v>
      </c>
      <c r="B37" s="121" t="s">
        <v>349</v>
      </c>
      <c r="C37" s="121">
        <v>38</v>
      </c>
      <c r="D37" s="121" t="s">
        <v>332</v>
      </c>
      <c r="E37" s="121">
        <v>508287677</v>
      </c>
      <c r="F37" s="121" t="s">
        <v>333</v>
      </c>
    </row>
    <row r="38" spans="1:6" x14ac:dyDescent="0.3">
      <c r="A38" s="121">
        <v>1014914574</v>
      </c>
      <c r="B38" s="121" t="s">
        <v>350</v>
      </c>
      <c r="C38" s="121">
        <v>38</v>
      </c>
      <c r="D38" s="121" t="s">
        <v>332</v>
      </c>
      <c r="E38" s="121">
        <v>550117711</v>
      </c>
      <c r="F38" s="121" t="s">
        <v>333</v>
      </c>
    </row>
    <row r="39" spans="1:6" x14ac:dyDescent="0.3">
      <c r="A39" s="121">
        <v>1012268833</v>
      </c>
      <c r="B39" s="121" t="s">
        <v>351</v>
      </c>
      <c r="C39" s="121">
        <v>38</v>
      </c>
      <c r="D39" s="121" t="s">
        <v>332</v>
      </c>
      <c r="E39" s="121" t="s">
        <v>332</v>
      </c>
      <c r="F39" s="121" t="s">
        <v>333</v>
      </c>
    </row>
    <row r="40" spans="1:6" x14ac:dyDescent="0.3">
      <c r="A40" s="121">
        <v>1058342054</v>
      </c>
      <c r="B40" s="121" t="s">
        <v>352</v>
      </c>
      <c r="C40" s="121">
        <v>38</v>
      </c>
      <c r="D40" s="121" t="s">
        <v>332</v>
      </c>
      <c r="E40" s="121">
        <v>540641204</v>
      </c>
      <c r="F40" s="121" t="s">
        <v>333</v>
      </c>
    </row>
    <row r="41" spans="1:6" x14ac:dyDescent="0.3">
      <c r="A41" s="121">
        <v>1019773298</v>
      </c>
      <c r="B41" s="121" t="s">
        <v>280</v>
      </c>
      <c r="C41" s="121">
        <v>31</v>
      </c>
      <c r="D41" s="121" t="s">
        <v>332</v>
      </c>
      <c r="E41" s="122">
        <v>966505801188</v>
      </c>
      <c r="F41" s="121" t="s">
        <v>333</v>
      </c>
    </row>
    <row r="42" spans="1:6" x14ac:dyDescent="0.3">
      <c r="A42" s="121">
        <v>1002180014</v>
      </c>
      <c r="B42" s="121" t="s">
        <v>353</v>
      </c>
      <c r="C42" s="121">
        <v>38</v>
      </c>
      <c r="D42" s="121" t="s">
        <v>332</v>
      </c>
      <c r="E42" s="121" t="s">
        <v>332</v>
      </c>
      <c r="F42" s="121" t="s">
        <v>333</v>
      </c>
    </row>
    <row r="43" spans="1:6" ht="43.2" x14ac:dyDescent="0.3">
      <c r="A43" s="121">
        <v>1036209441</v>
      </c>
      <c r="B43" s="123" t="s">
        <v>354</v>
      </c>
      <c r="C43" s="121">
        <v>38</v>
      </c>
      <c r="D43" s="121" t="s">
        <v>332</v>
      </c>
      <c r="E43" s="121" t="s">
        <v>332</v>
      </c>
      <c r="F43" s="121" t="s">
        <v>333</v>
      </c>
    </row>
    <row r="44" spans="1:6" x14ac:dyDescent="0.3">
      <c r="A44" s="121">
        <v>1034202380</v>
      </c>
      <c r="B44" s="121" t="s">
        <v>371</v>
      </c>
      <c r="C44" s="121">
        <v>38</v>
      </c>
      <c r="D44" s="121" t="s">
        <v>332</v>
      </c>
      <c r="E44" s="121" t="s">
        <v>332</v>
      </c>
      <c r="F44" s="121" t="s">
        <v>336</v>
      </c>
    </row>
    <row r="45" spans="1:6" x14ac:dyDescent="0.3">
      <c r="A45" s="121">
        <v>1017879568</v>
      </c>
      <c r="B45" s="121" t="s">
        <v>355</v>
      </c>
      <c r="C45" s="121">
        <v>38</v>
      </c>
      <c r="D45" s="121" t="s">
        <v>332</v>
      </c>
      <c r="E45" s="121" t="s">
        <v>332</v>
      </c>
      <c r="F45" s="121" t="s">
        <v>333</v>
      </c>
    </row>
    <row r="46" spans="1:6" x14ac:dyDescent="0.3">
      <c r="A46" s="121" t="s">
        <v>332</v>
      </c>
      <c r="B46" s="121" t="s">
        <v>332</v>
      </c>
      <c r="C46" s="121">
        <v>38</v>
      </c>
      <c r="D46" s="121" t="s">
        <v>332</v>
      </c>
      <c r="E46" s="121" t="s">
        <v>332</v>
      </c>
      <c r="F46" s="121" t="s">
        <v>333</v>
      </c>
    </row>
  </sheetData>
  <pageMargins left="0.7" right="0.7" top="0.75" bottom="0.75" header="0.3" footer="0.3"/>
  <pageSetup orientation="portrait" horizontalDpi="4294967293" verticalDpi="4294967293"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rightToLeft="1" topLeftCell="G2" zoomScale="96" zoomScaleNormal="96" zoomScalePageLayoutView="70" workbookViewId="0">
      <selection activeCell="J23" sqref="J23"/>
    </sheetView>
  </sheetViews>
  <sheetFormatPr defaultColWidth="8.88671875" defaultRowHeight="14.4" x14ac:dyDescent="0.3"/>
  <cols>
    <col min="1" max="3" width="17.109375" bestFit="1" customWidth="1"/>
    <col min="4" max="4" width="12.88671875" customWidth="1"/>
    <col min="5" max="5" width="10.33203125" customWidth="1"/>
    <col min="6" max="6" width="11.88671875" customWidth="1"/>
    <col min="7" max="8" width="10.33203125" customWidth="1"/>
    <col min="9" max="9" width="27.21875" bestFit="1" customWidth="1"/>
    <col min="10" max="10" width="11.33203125" customWidth="1"/>
    <col min="11" max="11" width="18.44140625" bestFit="1" customWidth="1"/>
    <col min="12" max="12" width="11.33203125" customWidth="1"/>
    <col min="13" max="13" width="16.6640625" customWidth="1"/>
    <col min="14" max="14" width="12.6640625" customWidth="1"/>
    <col min="15" max="15" width="16.44140625" customWidth="1"/>
    <col min="16" max="16" width="27.44140625" customWidth="1"/>
  </cols>
  <sheetData>
    <row r="1" spans="1:16" ht="69" customHeight="1" x14ac:dyDescent="0.3">
      <c r="A1" s="29" t="s">
        <v>21</v>
      </c>
      <c r="B1" s="29" t="s">
        <v>22</v>
      </c>
      <c r="C1" s="29" t="s">
        <v>23</v>
      </c>
      <c r="D1" s="29" t="s">
        <v>24</v>
      </c>
      <c r="E1" s="29" t="s">
        <v>25</v>
      </c>
      <c r="F1" s="29" t="s">
        <v>47</v>
      </c>
      <c r="G1" s="29" t="s">
        <v>60</v>
      </c>
      <c r="H1" s="29" t="s">
        <v>61</v>
      </c>
      <c r="I1" s="29" t="s">
        <v>62</v>
      </c>
      <c r="J1" s="29" t="s">
        <v>63</v>
      </c>
      <c r="K1" s="29" t="s">
        <v>64</v>
      </c>
      <c r="L1" s="29" t="s">
        <v>65</v>
      </c>
      <c r="M1" s="29" t="s">
        <v>66</v>
      </c>
      <c r="N1" s="29" t="s">
        <v>67</v>
      </c>
      <c r="O1" s="29" t="s">
        <v>68</v>
      </c>
      <c r="P1" s="29" t="s">
        <v>69</v>
      </c>
    </row>
    <row r="2" spans="1:16" ht="79.2" x14ac:dyDescent="0.3">
      <c r="A2" s="27" t="s">
        <v>48</v>
      </c>
      <c r="B2" s="27" t="s">
        <v>42</v>
      </c>
      <c r="C2" s="27" t="s">
        <v>43</v>
      </c>
      <c r="D2" s="27" t="s">
        <v>49</v>
      </c>
      <c r="E2" s="27" t="s">
        <v>50</v>
      </c>
      <c r="F2" s="27" t="s">
        <v>51</v>
      </c>
      <c r="G2" s="27" t="s">
        <v>44</v>
      </c>
      <c r="H2" s="27" t="s">
        <v>52</v>
      </c>
      <c r="I2" s="27" t="s">
        <v>53</v>
      </c>
      <c r="J2" s="27" t="s">
        <v>54</v>
      </c>
      <c r="K2" s="27" t="s">
        <v>55</v>
      </c>
      <c r="L2" s="27" t="s">
        <v>56</v>
      </c>
      <c r="M2" s="27" t="s">
        <v>57</v>
      </c>
      <c r="N2" s="27" t="s">
        <v>58</v>
      </c>
      <c r="O2" s="27" t="s">
        <v>59</v>
      </c>
      <c r="P2" s="27" t="s">
        <v>82</v>
      </c>
    </row>
    <row r="3" spans="1:16" x14ac:dyDescent="0.3">
      <c r="A3" s="28" t="s">
        <v>265</v>
      </c>
      <c r="B3" s="28">
        <v>1090601939</v>
      </c>
      <c r="C3" s="28" t="s">
        <v>266</v>
      </c>
      <c r="D3" s="28" t="s">
        <v>267</v>
      </c>
      <c r="E3" s="28" t="s">
        <v>268</v>
      </c>
      <c r="F3" s="28">
        <v>1</v>
      </c>
      <c r="G3" s="28" t="s">
        <v>275</v>
      </c>
      <c r="H3" s="28" t="s">
        <v>269</v>
      </c>
      <c r="I3" s="28" t="s">
        <v>270</v>
      </c>
      <c r="J3" s="28">
        <v>112817107</v>
      </c>
      <c r="K3" s="28">
        <v>505411279</v>
      </c>
      <c r="L3" s="28" t="s">
        <v>273</v>
      </c>
      <c r="M3" s="28" t="s">
        <v>271</v>
      </c>
      <c r="N3" s="28" t="s">
        <v>272</v>
      </c>
      <c r="O3" s="28" t="s">
        <v>274</v>
      </c>
      <c r="P3" s="28" t="s">
        <v>271</v>
      </c>
    </row>
    <row r="4" spans="1:16" x14ac:dyDescent="0.3">
      <c r="A4" s="28" t="s">
        <v>276</v>
      </c>
      <c r="B4" s="28">
        <v>1110891882</v>
      </c>
      <c r="C4" s="28" t="s">
        <v>266</v>
      </c>
      <c r="D4" s="28" t="s">
        <v>277</v>
      </c>
      <c r="E4" s="28" t="s">
        <v>268</v>
      </c>
      <c r="F4" s="28">
        <v>1</v>
      </c>
      <c r="G4" s="28" t="s">
        <v>275</v>
      </c>
      <c r="H4" s="28" t="s">
        <v>269</v>
      </c>
      <c r="I4" s="28" t="s">
        <v>278</v>
      </c>
      <c r="J4" s="28">
        <v>112817107</v>
      </c>
      <c r="K4" s="28">
        <v>505410663</v>
      </c>
      <c r="L4" s="28" t="s">
        <v>273</v>
      </c>
      <c r="M4" s="28" t="s">
        <v>271</v>
      </c>
      <c r="N4" s="28" t="s">
        <v>272</v>
      </c>
      <c r="O4" s="28"/>
      <c r="P4" s="28" t="s">
        <v>271</v>
      </c>
    </row>
    <row r="5" spans="1:16" x14ac:dyDescent="0.3">
      <c r="A5" s="28" t="s">
        <v>279</v>
      </c>
      <c r="B5" s="28">
        <v>1007708884</v>
      </c>
      <c r="C5" s="28" t="s">
        <v>280</v>
      </c>
      <c r="D5" s="28" t="s">
        <v>281</v>
      </c>
      <c r="E5" s="28" t="s">
        <v>268</v>
      </c>
      <c r="F5" s="28">
        <v>1</v>
      </c>
      <c r="G5" s="28" t="s">
        <v>275</v>
      </c>
      <c r="H5" s="28" t="s">
        <v>269</v>
      </c>
      <c r="I5" s="28" t="s">
        <v>282</v>
      </c>
      <c r="J5" s="28">
        <v>112817107</v>
      </c>
      <c r="K5" s="28">
        <v>544411152</v>
      </c>
      <c r="L5" s="28" t="s">
        <v>273</v>
      </c>
      <c r="M5" s="28" t="s">
        <v>271</v>
      </c>
      <c r="N5" s="28" t="s">
        <v>272</v>
      </c>
      <c r="O5" s="28"/>
      <c r="P5" s="28" t="s">
        <v>271</v>
      </c>
    </row>
    <row r="6" spans="1:16" x14ac:dyDescent="0.3">
      <c r="A6" s="28" t="s">
        <v>283</v>
      </c>
      <c r="B6" s="28">
        <v>1036651188</v>
      </c>
      <c r="C6" s="28" t="s">
        <v>284</v>
      </c>
      <c r="D6" s="28" t="s">
        <v>285</v>
      </c>
      <c r="E6" s="28" t="s">
        <v>286</v>
      </c>
      <c r="F6" s="28">
        <v>1</v>
      </c>
      <c r="G6" s="28" t="s">
        <v>275</v>
      </c>
      <c r="H6" s="28" t="s">
        <v>269</v>
      </c>
      <c r="I6" s="28" t="s">
        <v>290</v>
      </c>
      <c r="J6" s="28">
        <v>112817107</v>
      </c>
      <c r="K6" s="28">
        <v>555004590</v>
      </c>
      <c r="L6" s="28" t="s">
        <v>287</v>
      </c>
      <c r="M6" s="28" t="s">
        <v>297</v>
      </c>
      <c r="N6" s="28" t="s">
        <v>272</v>
      </c>
      <c r="O6" s="28"/>
      <c r="P6" s="28" t="s">
        <v>271</v>
      </c>
    </row>
    <row r="7" spans="1:16" x14ac:dyDescent="0.3">
      <c r="A7" s="28" t="s">
        <v>288</v>
      </c>
      <c r="B7" s="28">
        <v>1101909297</v>
      </c>
      <c r="C7" s="28" t="s">
        <v>266</v>
      </c>
      <c r="D7" s="28" t="s">
        <v>285</v>
      </c>
      <c r="E7" s="28" t="s">
        <v>289</v>
      </c>
      <c r="F7" s="28">
        <v>1</v>
      </c>
      <c r="G7" s="28" t="s">
        <v>275</v>
      </c>
      <c r="H7" s="28" t="s">
        <v>269</v>
      </c>
      <c r="I7" s="28" t="s">
        <v>278</v>
      </c>
      <c r="J7" s="28">
        <v>112817107</v>
      </c>
      <c r="K7" s="28">
        <v>505410913</v>
      </c>
      <c r="L7" s="28" t="s">
        <v>273</v>
      </c>
      <c r="M7" s="28" t="s">
        <v>271</v>
      </c>
      <c r="N7" s="28" t="s">
        <v>272</v>
      </c>
      <c r="O7" s="28"/>
      <c r="P7" s="28" t="s">
        <v>271</v>
      </c>
    </row>
    <row r="8" spans="1:16" x14ac:dyDescent="0.3">
      <c r="A8" s="28" t="s">
        <v>291</v>
      </c>
      <c r="B8" s="28">
        <v>1016106112</v>
      </c>
      <c r="C8" s="28" t="s">
        <v>292</v>
      </c>
      <c r="D8" s="28" t="s">
        <v>285</v>
      </c>
      <c r="E8" s="28" t="s">
        <v>293</v>
      </c>
      <c r="F8" s="28">
        <v>1</v>
      </c>
      <c r="G8" s="28" t="s">
        <v>275</v>
      </c>
      <c r="H8" s="28" t="s">
        <v>269</v>
      </c>
      <c r="I8" s="28" t="s">
        <v>294</v>
      </c>
      <c r="J8" s="28">
        <v>112817107</v>
      </c>
      <c r="K8" s="28">
        <v>505104036</v>
      </c>
      <c r="L8" s="28" t="s">
        <v>273</v>
      </c>
      <c r="M8" s="28" t="s">
        <v>271</v>
      </c>
      <c r="N8" s="28" t="s">
        <v>272</v>
      </c>
      <c r="O8" s="28"/>
      <c r="P8" s="28" t="s">
        <v>271</v>
      </c>
    </row>
    <row r="9" spans="1:16" x14ac:dyDescent="0.3">
      <c r="A9" s="28" t="s">
        <v>295</v>
      </c>
      <c r="B9" s="28">
        <v>1018514875</v>
      </c>
      <c r="C9" s="28" t="s">
        <v>296</v>
      </c>
      <c r="D9" s="28" t="s">
        <v>285</v>
      </c>
      <c r="E9" s="28" t="s">
        <v>293</v>
      </c>
      <c r="F9" s="28">
        <v>1</v>
      </c>
      <c r="G9" s="28" t="s">
        <v>275</v>
      </c>
      <c r="H9" s="28" t="s">
        <v>269</v>
      </c>
      <c r="I9" s="28" t="s">
        <v>282</v>
      </c>
      <c r="J9" s="28">
        <v>112817107</v>
      </c>
      <c r="K9" s="28">
        <v>553556237</v>
      </c>
      <c r="L9" s="28" t="s">
        <v>298</v>
      </c>
      <c r="M9" s="28" t="s">
        <v>297</v>
      </c>
      <c r="N9" s="28" t="s">
        <v>272</v>
      </c>
      <c r="O9" s="28"/>
      <c r="P9" s="28" t="s">
        <v>271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
  <sheetViews>
    <sheetView rightToLeft="1" zoomScale="60" zoomScaleNormal="60" zoomScalePageLayoutView="60" workbookViewId="0">
      <selection activeCell="E16" sqref="E16"/>
    </sheetView>
  </sheetViews>
  <sheetFormatPr defaultColWidth="8.88671875" defaultRowHeight="14.4" x14ac:dyDescent="0.3"/>
  <cols>
    <col min="1" max="1" width="10.33203125" customWidth="1"/>
    <col min="2" max="2" width="19.44140625" bestFit="1" customWidth="1"/>
    <col min="3" max="5" width="10.33203125" customWidth="1"/>
    <col min="6" max="6" width="12" customWidth="1"/>
    <col min="7" max="7" width="10.44140625" customWidth="1"/>
    <col min="8" max="8" width="12.44140625" customWidth="1"/>
    <col min="9" max="9" width="13.88671875" customWidth="1"/>
    <col min="10" max="11" width="11.88671875" customWidth="1"/>
    <col min="12" max="12" width="11.33203125" customWidth="1"/>
    <col min="13" max="13" width="18.44140625" customWidth="1"/>
  </cols>
  <sheetData>
    <row r="1" spans="1:13" s="30" customFormat="1" ht="52.65" customHeight="1" x14ac:dyDescent="0.3">
      <c r="A1" s="35" t="s">
        <v>21</v>
      </c>
      <c r="B1" s="29" t="s">
        <v>22</v>
      </c>
      <c r="C1" s="29" t="s">
        <v>23</v>
      </c>
      <c r="D1" s="29" t="s">
        <v>24</v>
      </c>
      <c r="E1" s="29" t="s">
        <v>25</v>
      </c>
      <c r="F1" s="29" t="s">
        <v>47</v>
      </c>
      <c r="G1" s="29" t="s">
        <v>60</v>
      </c>
      <c r="H1" s="29" t="s">
        <v>61</v>
      </c>
      <c r="I1" s="29" t="s">
        <v>62</v>
      </c>
      <c r="J1" s="29" t="s">
        <v>63</v>
      </c>
      <c r="K1" s="29" t="s">
        <v>64</v>
      </c>
      <c r="L1" s="29" t="s">
        <v>65</v>
      </c>
      <c r="M1" s="36" t="s">
        <v>66</v>
      </c>
    </row>
    <row r="2" spans="1:13" ht="79.2" x14ac:dyDescent="0.3">
      <c r="A2" s="31" t="s">
        <v>48</v>
      </c>
      <c r="B2" s="27" t="s">
        <v>42</v>
      </c>
      <c r="C2" s="27" t="s">
        <v>70</v>
      </c>
      <c r="D2" s="27" t="s">
        <v>83</v>
      </c>
      <c r="E2" s="27" t="s">
        <v>76</v>
      </c>
      <c r="F2" s="27" t="s">
        <v>71</v>
      </c>
      <c r="G2" s="27" t="s">
        <v>72</v>
      </c>
      <c r="H2" s="27" t="s">
        <v>73</v>
      </c>
      <c r="I2" s="27" t="s">
        <v>74</v>
      </c>
      <c r="J2" s="27" t="s">
        <v>77</v>
      </c>
      <c r="K2" s="27" t="s">
        <v>75</v>
      </c>
      <c r="L2" s="27" t="s">
        <v>78</v>
      </c>
      <c r="M2" s="33" t="s">
        <v>79</v>
      </c>
    </row>
    <row r="3" spans="1:13" x14ac:dyDescent="0.3">
      <c r="A3" s="32" t="s">
        <v>300</v>
      </c>
      <c r="B3" s="5">
        <v>1078201710</v>
      </c>
      <c r="C3" s="5" t="s">
        <v>301</v>
      </c>
      <c r="D3" s="5" t="s">
        <v>286</v>
      </c>
      <c r="E3" s="5" t="s">
        <v>299</v>
      </c>
      <c r="F3" s="5">
        <v>40</v>
      </c>
      <c r="G3" s="5">
        <v>8370</v>
      </c>
      <c r="H3" s="5" t="s">
        <v>302</v>
      </c>
      <c r="I3" s="5" t="s">
        <v>269</v>
      </c>
      <c r="J3" s="5">
        <v>2</v>
      </c>
      <c r="K3" s="5">
        <v>2</v>
      </c>
      <c r="L3" s="5" t="s">
        <v>271</v>
      </c>
      <c r="M3" s="34" t="s">
        <v>271</v>
      </c>
    </row>
    <row r="4" spans="1:13" x14ac:dyDescent="0.3">
      <c r="A4" s="32"/>
      <c r="B4" s="5"/>
      <c r="C4" s="5"/>
      <c r="D4" s="5"/>
      <c r="E4" s="5"/>
      <c r="F4" s="5"/>
      <c r="G4" s="5"/>
      <c r="H4" s="5"/>
      <c r="I4" s="5"/>
      <c r="J4" s="5"/>
      <c r="K4" s="5"/>
      <c r="L4" s="5"/>
      <c r="M4" s="34"/>
    </row>
    <row r="5" spans="1:13" x14ac:dyDescent="0.3">
      <c r="A5" s="37"/>
      <c r="B5" s="6"/>
      <c r="C5" s="6"/>
      <c r="D5" s="6"/>
      <c r="E5" s="6"/>
      <c r="F5" s="6"/>
      <c r="G5" s="6"/>
      <c r="H5" s="6"/>
      <c r="I5" s="6"/>
      <c r="J5" s="6"/>
      <c r="K5" s="6"/>
      <c r="L5" s="6"/>
      <c r="M5" s="38"/>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
  <sheetViews>
    <sheetView rightToLeft="1" zoomScaleNormal="100" zoomScalePageLayoutView="90" workbookViewId="0">
      <selection activeCell="J6" sqref="J6"/>
    </sheetView>
  </sheetViews>
  <sheetFormatPr defaultColWidth="8.88671875" defaultRowHeight="14.4" x14ac:dyDescent="0.3"/>
  <cols>
    <col min="1" max="1" width="10.33203125" customWidth="1"/>
    <col min="2" max="2" width="13.109375" bestFit="1" customWidth="1"/>
    <col min="3" max="3" width="10.33203125" customWidth="1"/>
    <col min="4" max="4" width="13.21875" customWidth="1"/>
    <col min="5" max="5" width="10.33203125" customWidth="1"/>
    <col min="6" max="6" width="13.109375" customWidth="1"/>
    <col min="7" max="7" width="10.88671875" customWidth="1"/>
    <col min="8" max="8" width="13.6640625" customWidth="1"/>
    <col min="9" max="9" width="12" customWidth="1"/>
    <col min="10" max="10" width="14.6640625" customWidth="1"/>
    <col min="11" max="11" width="14.33203125" customWidth="1"/>
    <col min="12" max="12" width="12.88671875" customWidth="1"/>
  </cols>
  <sheetData>
    <row r="1" spans="1:12" ht="19.8" x14ac:dyDescent="0.3">
      <c r="A1" s="35" t="s">
        <v>21</v>
      </c>
      <c r="B1" s="29" t="s">
        <v>22</v>
      </c>
      <c r="C1" s="29" t="s">
        <v>23</v>
      </c>
      <c r="D1" s="29" t="s">
        <v>24</v>
      </c>
      <c r="E1" s="29" t="s">
        <v>25</v>
      </c>
      <c r="F1" s="29" t="s">
        <v>47</v>
      </c>
      <c r="G1" s="29" t="s">
        <v>60</v>
      </c>
      <c r="H1" s="29" t="s">
        <v>61</v>
      </c>
      <c r="I1" s="29" t="s">
        <v>62</v>
      </c>
      <c r="J1" s="29" t="s">
        <v>63</v>
      </c>
      <c r="K1" s="29" t="s">
        <v>64</v>
      </c>
      <c r="L1" s="36" t="s">
        <v>65</v>
      </c>
    </row>
    <row r="2" spans="1:12" ht="79.2" x14ac:dyDescent="0.3">
      <c r="A2" s="39" t="s">
        <v>48</v>
      </c>
      <c r="B2" s="40" t="s">
        <v>42</v>
      </c>
      <c r="C2" s="40" t="s">
        <v>70</v>
      </c>
      <c r="D2" s="40" t="s">
        <v>50</v>
      </c>
      <c r="E2" s="40" t="s">
        <v>76</v>
      </c>
      <c r="F2" s="40" t="s">
        <v>71</v>
      </c>
      <c r="G2" s="40" t="s">
        <v>72</v>
      </c>
      <c r="H2" s="40" t="s">
        <v>73</v>
      </c>
      <c r="I2" s="40" t="s">
        <v>74</v>
      </c>
      <c r="J2" s="40" t="s">
        <v>77</v>
      </c>
      <c r="K2" s="40" t="s">
        <v>80</v>
      </c>
      <c r="L2" s="41" t="s">
        <v>78</v>
      </c>
    </row>
    <row r="3" spans="1:12" ht="59.4" x14ac:dyDescent="0.3">
      <c r="A3" s="39" t="s">
        <v>383</v>
      </c>
      <c r="B3" s="39">
        <v>1000872380</v>
      </c>
      <c r="C3" s="39" t="s">
        <v>301</v>
      </c>
      <c r="D3" s="39" t="s">
        <v>381</v>
      </c>
      <c r="E3" s="39" t="s">
        <v>299</v>
      </c>
      <c r="F3" s="39">
        <v>35</v>
      </c>
      <c r="G3" s="39">
        <v>10200</v>
      </c>
      <c r="H3" s="39" t="s">
        <v>302</v>
      </c>
      <c r="I3" s="39" t="s">
        <v>520</v>
      </c>
      <c r="J3" s="39" t="s">
        <v>384</v>
      </c>
      <c r="K3" s="39" t="s">
        <v>382</v>
      </c>
      <c r="L3" s="39" t="s">
        <v>271</v>
      </c>
    </row>
    <row r="4" spans="1:12" ht="19.8" x14ac:dyDescent="0.3">
      <c r="A4" s="42"/>
      <c r="B4" s="43"/>
      <c r="C4" s="43"/>
      <c r="D4" s="43"/>
      <c r="E4" s="43"/>
      <c r="F4" s="43"/>
      <c r="G4" s="43"/>
      <c r="H4" s="43"/>
      <c r="I4" s="43"/>
      <c r="J4" s="43"/>
      <c r="K4" s="43"/>
      <c r="L4" s="44"/>
    </row>
    <row r="5" spans="1:12" ht="19.8" x14ac:dyDescent="0.3">
      <c r="A5" s="42"/>
      <c r="B5" s="43"/>
      <c r="C5" s="43"/>
      <c r="D5" s="43"/>
      <c r="E5" s="43"/>
      <c r="F5" s="43"/>
      <c r="G5" s="43"/>
      <c r="H5" s="43"/>
      <c r="I5" s="43"/>
      <c r="J5" s="43"/>
      <c r="K5" s="43"/>
      <c r="L5" s="44"/>
    </row>
    <row r="6" spans="1:12" ht="19.8" x14ac:dyDescent="0.3">
      <c r="A6" s="42"/>
      <c r="B6" s="43"/>
      <c r="C6" s="43"/>
      <c r="D6" s="43"/>
      <c r="E6" s="43"/>
      <c r="F6" s="43"/>
      <c r="G6" s="43"/>
      <c r="H6" s="43"/>
      <c r="I6" s="43"/>
      <c r="J6" s="43"/>
      <c r="K6" s="43"/>
      <c r="L6" s="44"/>
    </row>
    <row r="7" spans="1:12" ht="19.8" x14ac:dyDescent="0.3">
      <c r="A7" s="42"/>
      <c r="B7" s="43"/>
      <c r="C7" s="43"/>
      <c r="D7" s="43"/>
      <c r="E7" s="43"/>
      <c r="F7" s="43"/>
      <c r="G7" s="43"/>
      <c r="H7" s="43"/>
      <c r="I7" s="43"/>
      <c r="J7" s="43"/>
      <c r="K7" s="43"/>
      <c r="L7" s="44"/>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
  <sheetViews>
    <sheetView rightToLeft="1" zoomScale="60" zoomScaleNormal="60" zoomScalePageLayoutView="60" workbookViewId="0">
      <selection activeCell="K14" sqref="K14"/>
    </sheetView>
  </sheetViews>
  <sheetFormatPr defaultColWidth="8.88671875" defaultRowHeight="14.4" x14ac:dyDescent="0.3"/>
  <cols>
    <col min="1" max="2" width="19.44140625" bestFit="1" customWidth="1"/>
    <col min="3" max="4" width="10.33203125" customWidth="1"/>
    <col min="5" max="5" width="19.44140625" bestFit="1" customWidth="1"/>
    <col min="6" max="6" width="10.33203125" customWidth="1"/>
    <col min="7" max="7" width="13.6640625" customWidth="1"/>
    <col min="8" max="8" width="10.33203125" customWidth="1"/>
    <col min="9" max="9" width="12.88671875" customWidth="1"/>
    <col min="10" max="10" width="12.6640625" customWidth="1"/>
    <col min="11" max="11" width="11.88671875" customWidth="1"/>
  </cols>
  <sheetData>
    <row r="1" spans="1:11" ht="21.6" x14ac:dyDescent="0.3">
      <c r="A1" s="108" t="s">
        <v>21</v>
      </c>
      <c r="B1" s="109" t="s">
        <v>22</v>
      </c>
      <c r="C1" s="109" t="s">
        <v>23</v>
      </c>
      <c r="D1" s="109" t="s">
        <v>24</v>
      </c>
      <c r="E1" s="109" t="s">
        <v>25</v>
      </c>
      <c r="F1" s="109" t="s">
        <v>47</v>
      </c>
      <c r="G1" s="109" t="s">
        <v>60</v>
      </c>
      <c r="H1" s="109" t="s">
        <v>61</v>
      </c>
      <c r="I1" s="109" t="s">
        <v>62</v>
      </c>
      <c r="J1" s="109" t="s">
        <v>63</v>
      </c>
      <c r="K1" s="109" t="s">
        <v>64</v>
      </c>
    </row>
    <row r="2" spans="1:11" ht="64.8" x14ac:dyDescent="0.3">
      <c r="A2" s="110" t="s">
        <v>48</v>
      </c>
      <c r="B2" s="111" t="s">
        <v>42</v>
      </c>
      <c r="C2" s="111" t="s">
        <v>70</v>
      </c>
      <c r="D2" s="111" t="s">
        <v>50</v>
      </c>
      <c r="E2" s="111" t="s">
        <v>81</v>
      </c>
      <c r="F2" s="111" t="s">
        <v>76</v>
      </c>
      <c r="G2" s="111" t="s">
        <v>84</v>
      </c>
      <c r="H2" s="111" t="s">
        <v>72</v>
      </c>
      <c r="I2" s="111" t="s">
        <v>73</v>
      </c>
      <c r="J2" s="111" t="s">
        <v>77</v>
      </c>
      <c r="K2" s="111" t="s">
        <v>78</v>
      </c>
    </row>
    <row r="3" spans="1:11" ht="18" x14ac:dyDescent="0.35">
      <c r="A3" s="112" t="s">
        <v>303</v>
      </c>
      <c r="B3" s="112">
        <v>1001576857</v>
      </c>
      <c r="C3" s="112" t="s">
        <v>301</v>
      </c>
      <c r="D3" s="112" t="s">
        <v>286</v>
      </c>
      <c r="E3" s="112" t="s">
        <v>304</v>
      </c>
      <c r="F3" s="112" t="s">
        <v>299</v>
      </c>
      <c r="G3" s="112">
        <v>40</v>
      </c>
      <c r="H3" s="112">
        <v>21000</v>
      </c>
      <c r="I3" s="112" t="s">
        <v>302</v>
      </c>
      <c r="J3" s="112">
        <v>1</v>
      </c>
      <c r="K3" s="112" t="s">
        <v>271</v>
      </c>
    </row>
    <row r="4" spans="1:11" ht="18" x14ac:dyDescent="0.35">
      <c r="A4" s="112" t="s">
        <v>305</v>
      </c>
      <c r="B4" s="112">
        <v>1032298950</v>
      </c>
      <c r="C4" s="112" t="s">
        <v>301</v>
      </c>
      <c r="D4" s="112" t="s">
        <v>286</v>
      </c>
      <c r="E4" s="112" t="s">
        <v>306</v>
      </c>
      <c r="F4" s="112" t="s">
        <v>299</v>
      </c>
      <c r="G4" s="112">
        <v>40</v>
      </c>
      <c r="H4" s="112">
        <v>8100</v>
      </c>
      <c r="I4" s="112" t="s">
        <v>302</v>
      </c>
      <c r="J4" s="112">
        <v>5</v>
      </c>
      <c r="K4" s="112" t="s">
        <v>271</v>
      </c>
    </row>
    <row r="5" spans="1:11" ht="18" x14ac:dyDescent="0.35">
      <c r="A5" s="112" t="s">
        <v>300</v>
      </c>
      <c r="B5" s="112">
        <v>1078201710</v>
      </c>
      <c r="C5" s="112" t="s">
        <v>301</v>
      </c>
      <c r="D5" s="112" t="s">
        <v>286</v>
      </c>
      <c r="E5" s="112" t="s">
        <v>307</v>
      </c>
      <c r="F5" s="112" t="s">
        <v>299</v>
      </c>
      <c r="G5" s="112">
        <v>40</v>
      </c>
      <c r="H5" s="112">
        <v>6200</v>
      </c>
      <c r="I5" s="112" t="s">
        <v>302</v>
      </c>
      <c r="J5" s="112">
        <v>2</v>
      </c>
      <c r="K5" s="112" t="s">
        <v>271</v>
      </c>
    </row>
    <row r="6" spans="1:11" ht="18" x14ac:dyDescent="0.35">
      <c r="A6" s="112" t="s">
        <v>308</v>
      </c>
      <c r="B6" s="112">
        <v>1014446361</v>
      </c>
      <c r="C6" s="112" t="s">
        <v>301</v>
      </c>
      <c r="D6" s="112" t="s">
        <v>286</v>
      </c>
      <c r="E6" s="112" t="s">
        <v>313</v>
      </c>
      <c r="F6" s="112" t="s">
        <v>299</v>
      </c>
      <c r="G6" s="112">
        <v>40</v>
      </c>
      <c r="H6" s="112">
        <v>8100</v>
      </c>
      <c r="I6" s="112" t="s">
        <v>302</v>
      </c>
      <c r="J6" s="112">
        <v>1</v>
      </c>
      <c r="K6" s="112" t="s">
        <v>271</v>
      </c>
    </row>
    <row r="7" spans="1:11" ht="18" x14ac:dyDescent="0.35">
      <c r="A7" s="112" t="s">
        <v>309</v>
      </c>
      <c r="B7" s="112">
        <v>1087244826</v>
      </c>
      <c r="C7" s="112" t="s">
        <v>301</v>
      </c>
      <c r="D7" s="112" t="s">
        <v>286</v>
      </c>
      <c r="E7" s="112" t="s">
        <v>314</v>
      </c>
      <c r="F7" s="112" t="s">
        <v>299</v>
      </c>
      <c r="G7" s="112">
        <v>40</v>
      </c>
      <c r="H7" s="112">
        <v>4500</v>
      </c>
      <c r="I7" s="112" t="s">
        <v>302</v>
      </c>
      <c r="J7" s="112">
        <v>1</v>
      </c>
      <c r="K7" s="112" t="s">
        <v>271</v>
      </c>
    </row>
    <row r="8" spans="1:11" ht="18" x14ac:dyDescent="0.35">
      <c r="A8" s="112" t="s">
        <v>310</v>
      </c>
      <c r="B8" s="112">
        <v>1082070895</v>
      </c>
      <c r="C8" s="112" t="s">
        <v>301</v>
      </c>
      <c r="D8" s="112" t="s">
        <v>286</v>
      </c>
      <c r="E8" s="112" t="s">
        <v>315</v>
      </c>
      <c r="F8" s="112" t="s">
        <v>299</v>
      </c>
      <c r="G8" s="112">
        <v>40</v>
      </c>
      <c r="H8" s="112">
        <v>4850</v>
      </c>
      <c r="I8" s="112" t="s">
        <v>302</v>
      </c>
      <c r="J8" s="112">
        <v>1</v>
      </c>
      <c r="K8" s="112" t="s">
        <v>271</v>
      </c>
    </row>
    <row r="9" spans="1:11" ht="18" x14ac:dyDescent="0.35">
      <c r="A9" s="112" t="s">
        <v>311</v>
      </c>
      <c r="B9" s="112">
        <v>1100670965</v>
      </c>
      <c r="C9" s="112" t="s">
        <v>301</v>
      </c>
      <c r="D9" s="112" t="s">
        <v>286</v>
      </c>
      <c r="E9" s="112" t="s">
        <v>316</v>
      </c>
      <c r="F9" s="112" t="s">
        <v>299</v>
      </c>
      <c r="G9" s="112">
        <v>40</v>
      </c>
      <c r="H9" s="112">
        <v>5500</v>
      </c>
      <c r="I9" s="112" t="s">
        <v>302</v>
      </c>
      <c r="J9" s="112">
        <v>2</v>
      </c>
      <c r="K9" s="112" t="s">
        <v>271</v>
      </c>
    </row>
    <row r="10" spans="1:11" ht="18" x14ac:dyDescent="0.35">
      <c r="A10" s="112" t="s">
        <v>312</v>
      </c>
      <c r="B10" s="112">
        <v>1028345252</v>
      </c>
      <c r="C10" s="112" t="s">
        <v>301</v>
      </c>
      <c r="D10" s="112" t="s">
        <v>286</v>
      </c>
      <c r="E10" s="112" t="s">
        <v>317</v>
      </c>
      <c r="F10" s="112" t="s">
        <v>299</v>
      </c>
      <c r="G10" s="112">
        <v>40</v>
      </c>
      <c r="H10" s="112">
        <v>12000</v>
      </c>
      <c r="I10" s="112" t="s">
        <v>302</v>
      </c>
      <c r="J10" s="112">
        <v>1</v>
      </c>
      <c r="K10" s="112" t="s">
        <v>271</v>
      </c>
    </row>
    <row r="11" spans="1:11" ht="18" x14ac:dyDescent="0.35">
      <c r="A11" s="112" t="s">
        <v>358</v>
      </c>
      <c r="B11" s="112">
        <v>1064045345</v>
      </c>
      <c r="C11" s="112" t="s">
        <v>301</v>
      </c>
      <c r="D11" s="112" t="s">
        <v>286</v>
      </c>
      <c r="E11" s="112" t="s">
        <v>316</v>
      </c>
      <c r="F11" s="112" t="s">
        <v>299</v>
      </c>
      <c r="G11" s="112">
        <v>40</v>
      </c>
      <c r="H11" s="112">
        <v>5500</v>
      </c>
      <c r="I11" s="112" t="s">
        <v>302</v>
      </c>
      <c r="J11" s="112">
        <v>2</v>
      </c>
      <c r="K11" s="112" t="s">
        <v>271</v>
      </c>
    </row>
    <row r="12" spans="1:11" ht="18" x14ac:dyDescent="0.35">
      <c r="A12" s="112" t="s">
        <v>372</v>
      </c>
      <c r="B12" s="112">
        <v>1068387198</v>
      </c>
      <c r="C12" s="112" t="s">
        <v>301</v>
      </c>
      <c r="D12" s="112" t="s">
        <v>286</v>
      </c>
      <c r="E12" s="112" t="s">
        <v>373</v>
      </c>
      <c r="F12" s="112" t="s">
        <v>299</v>
      </c>
      <c r="G12" s="112">
        <v>40</v>
      </c>
      <c r="H12" s="112">
        <v>5750</v>
      </c>
      <c r="I12" s="112" t="s">
        <v>302</v>
      </c>
      <c r="J12" s="112">
        <v>1</v>
      </c>
      <c r="K12" s="112" t="s">
        <v>271</v>
      </c>
    </row>
    <row r="13" spans="1:11" ht="18" x14ac:dyDescent="0.35">
      <c r="A13" s="112" t="s">
        <v>385</v>
      </c>
      <c r="B13" s="112">
        <v>1000872380</v>
      </c>
      <c r="C13" s="112" t="s">
        <v>301</v>
      </c>
      <c r="D13" s="112" t="s">
        <v>286</v>
      </c>
      <c r="E13" s="112" t="s">
        <v>386</v>
      </c>
      <c r="F13" s="112" t="s">
        <v>299</v>
      </c>
      <c r="G13" s="112">
        <v>40</v>
      </c>
      <c r="H13" s="112">
        <v>1200</v>
      </c>
      <c r="I13" s="112" t="s">
        <v>302</v>
      </c>
      <c r="J13" s="112">
        <v>1</v>
      </c>
      <c r="K13" s="112" t="s">
        <v>271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
  <sheetViews>
    <sheetView rightToLeft="1" workbookViewId="0">
      <selection activeCell="B3" sqref="B3:C3"/>
    </sheetView>
  </sheetViews>
  <sheetFormatPr defaultColWidth="8.88671875" defaultRowHeight="14.4" x14ac:dyDescent="0.3"/>
  <cols>
    <col min="1" max="1" width="16.44140625" customWidth="1"/>
    <col min="2" max="2" width="17.109375" customWidth="1"/>
    <col min="3" max="3" width="29.6640625" customWidth="1"/>
  </cols>
  <sheetData>
    <row r="1" spans="1:3" ht="20.399999999999999" thickBot="1" x14ac:dyDescent="0.35">
      <c r="A1" s="17" t="s">
        <v>21</v>
      </c>
      <c r="B1" s="18" t="s">
        <v>22</v>
      </c>
      <c r="C1" s="18" t="s">
        <v>23</v>
      </c>
    </row>
    <row r="2" spans="1:3" ht="22.2" thickBot="1" x14ac:dyDescent="0.35">
      <c r="A2" s="21" t="s">
        <v>31</v>
      </c>
      <c r="B2" s="22" t="s">
        <v>32</v>
      </c>
      <c r="C2" s="22" t="s">
        <v>33</v>
      </c>
    </row>
    <row r="3" spans="1:3" ht="19.8" x14ac:dyDescent="0.3">
      <c r="A3" s="19" t="s">
        <v>269</v>
      </c>
      <c r="B3" s="19" t="s">
        <v>269</v>
      </c>
      <c r="C3" s="19" t="s">
        <v>269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
  <sheetViews>
    <sheetView rightToLeft="1" view="pageLayout" zoomScaleNormal="90" workbookViewId="0">
      <selection activeCell="F3" sqref="F3"/>
    </sheetView>
  </sheetViews>
  <sheetFormatPr defaultColWidth="8.88671875" defaultRowHeight="14.4" x14ac:dyDescent="0.3"/>
  <cols>
    <col min="1" max="1" width="12" customWidth="1"/>
    <col min="3" max="3" width="13.88671875" customWidth="1"/>
    <col min="4" max="4" width="48.44140625" customWidth="1"/>
    <col min="5" max="5" width="16.109375" customWidth="1"/>
    <col min="6" max="6" width="16.88671875" customWidth="1"/>
    <col min="7" max="7" width="12.88671875" customWidth="1"/>
  </cols>
  <sheetData>
    <row r="1" spans="1:7" ht="79.8" thickBot="1" x14ac:dyDescent="0.35">
      <c r="A1" s="17" t="s">
        <v>34</v>
      </c>
      <c r="B1" s="18" t="s">
        <v>35</v>
      </c>
      <c r="C1" s="18" t="s">
        <v>36</v>
      </c>
      <c r="D1" s="18" t="s">
        <v>318</v>
      </c>
      <c r="E1" s="18" t="s">
        <v>37</v>
      </c>
      <c r="F1" s="18" t="s">
        <v>38</v>
      </c>
      <c r="G1" s="18" t="s">
        <v>33</v>
      </c>
    </row>
    <row r="2" spans="1:7" ht="39.6" x14ac:dyDescent="0.3">
      <c r="A2" s="19">
        <v>1</v>
      </c>
      <c r="B2" s="20" t="s">
        <v>521</v>
      </c>
      <c r="C2" s="20">
        <v>20</v>
      </c>
      <c r="D2" s="20" t="s">
        <v>522</v>
      </c>
      <c r="E2" s="20" t="s">
        <v>387</v>
      </c>
      <c r="F2" s="20" t="s">
        <v>271</v>
      </c>
      <c r="G2" s="20" t="s">
        <v>269</v>
      </c>
    </row>
    <row r="3" spans="1:7" ht="19.8" x14ac:dyDescent="0.3">
      <c r="A3" s="19"/>
      <c r="B3" s="20"/>
      <c r="C3" s="20"/>
      <c r="D3" s="20"/>
      <c r="E3" s="20"/>
      <c r="F3" s="20"/>
      <c r="G3" s="20"/>
    </row>
    <row r="4" spans="1:7" ht="19.8" x14ac:dyDescent="0.3">
      <c r="A4" s="19"/>
      <c r="B4" s="20"/>
      <c r="C4" s="20"/>
      <c r="D4" s="20"/>
      <c r="E4" s="20"/>
      <c r="F4" s="20"/>
      <c r="G4" s="20"/>
    </row>
    <row r="5" spans="1:7" ht="19.8" x14ac:dyDescent="0.3">
      <c r="A5" s="19"/>
      <c r="B5" s="20"/>
      <c r="C5" s="20"/>
      <c r="D5" s="20"/>
      <c r="E5" s="20"/>
      <c r="F5" s="20"/>
      <c r="G5" s="20"/>
    </row>
    <row r="6" spans="1:7" ht="19.8" x14ac:dyDescent="0.3">
      <c r="A6" s="19"/>
      <c r="B6" s="20"/>
      <c r="C6" s="20"/>
      <c r="D6" s="20"/>
      <c r="E6" s="20"/>
      <c r="F6" s="20"/>
      <c r="G6" s="20"/>
    </row>
  </sheetData>
  <phoneticPr fontId="23" type="noConversion"/>
  <pageMargins left="0.7" right="0.7" top="0.75" bottom="0.75" header="0.3" footer="0.3"/>
  <pageSetup orientation="portrait" horizontalDpi="4294967293" verticalDpi="4294967293" r:id="rId1"/>
  <tableParts count="1">
    <tablePart r:id="rId2"/>
  </tableParts>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27</vt:i4>
      </vt:variant>
    </vt:vector>
  </HeadingPairs>
  <TitlesOfParts>
    <vt:vector size="27" baseType="lpstr">
      <vt:lpstr>(1-أ) بيانات المكاتب</vt:lpstr>
      <vt:lpstr>(2-أ) بيانات اللجان الدائمة</vt:lpstr>
      <vt:lpstr>(2-ب) بيانات الجمعية العمومية</vt:lpstr>
      <vt:lpstr>(2-ج) بيانات أعضاء مجلس الإدارة</vt:lpstr>
      <vt:lpstr>(2-د) بيانات محاسبي الجمعية</vt:lpstr>
      <vt:lpstr>(2-هـ) بيانات باحثي الجمعية</vt:lpstr>
      <vt:lpstr>(2-وـ) بيانات العاملين بالجمعية</vt:lpstr>
      <vt:lpstr>(3-أ)استثناء اجتماع العمومية</vt:lpstr>
      <vt:lpstr>(3-ب) العمومية غير العادية</vt:lpstr>
      <vt:lpstr>(3-ج) اجتماعات اللجان الدائمة</vt:lpstr>
      <vt:lpstr>(3-د) اجتماعات مجلس الإدارة</vt:lpstr>
      <vt:lpstr>(3-هـ) استثناءات مجلس الإدارة</vt:lpstr>
      <vt:lpstr>(3-وـ)تفويض اختصاصات المجلس</vt:lpstr>
      <vt:lpstr>(3-ز) التحول في الأصول</vt:lpstr>
      <vt:lpstr>(3-ح) التحول في الأصول</vt:lpstr>
      <vt:lpstr>(3-ط) السجلات الإدارية</vt:lpstr>
      <vt:lpstr>(3-ي) السجلات المالية</vt:lpstr>
      <vt:lpstr>(3-ك) المخولون بالسحب</vt:lpstr>
      <vt:lpstr>(3-ل) العلاقات داخل الجمعية</vt:lpstr>
      <vt:lpstr>(3-م) العلاقات مع الداعمين</vt:lpstr>
      <vt:lpstr>(3-ن) الجهات المتعاقد معها</vt:lpstr>
      <vt:lpstr>(3-ص)  مبالغ أعضاء المجلس </vt:lpstr>
      <vt:lpstr>التبرعات والإيرادات (4-أ)</vt:lpstr>
      <vt:lpstr>المصروفات (٤-ب)</vt:lpstr>
      <vt:lpstr>(5-أ) توصيف البرامج</vt:lpstr>
      <vt:lpstr>(5-ب) بيانات البرامج</vt:lpstr>
      <vt:lpstr>(5-ج) بيانات المساعدات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ITC</dc:creator>
  <cp:lastModifiedBy>Sultan Al Said</cp:lastModifiedBy>
  <dcterms:created xsi:type="dcterms:W3CDTF">2017-02-28T04:28:50Z</dcterms:created>
  <dcterms:modified xsi:type="dcterms:W3CDTF">2018-04-10T06:28:12Z</dcterms:modified>
</cp:coreProperties>
</file>